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structions" sheetId="1" state="visible" r:id="rId1"/>
    <sheet name="Roster" sheetId="2" state="visible" r:id="rId2"/>
    <sheet name="Shifts" sheetId="3" state="visible" r:id="rId3"/>
    <sheet name="Coverage" sheetId="4" state="visible" r:id="rId4"/>
    <sheet name="Hours" sheetId="5" state="visible" r:id="rId5"/>
    <sheet name="Lists" sheetId="6" state="visible" r:id="rId6"/>
  </sheets>
  <definedNames>
    <definedName name="_xlnm.Print_Titles" localSheetId="0">'Instructions'!$1:$3</definedName>
    <definedName name="_xlnm._FilterDatabase" localSheetId="1" hidden="1">'Roster'!$A$4:$O$204</definedName>
    <definedName name="_xlnm.Print_Titles" localSheetId="1">'Roster'!$4:$4</definedName>
    <definedName name="_xlnm._FilterDatabase" localSheetId="2" hidden="1">'Shifts'!$A$4:$Q$404</definedName>
    <definedName name="_xlnm.Print_Titles" localSheetId="2">'Shifts'!$4:$4</definedName>
    <definedName name="_xlnm._FilterDatabase" localSheetId="3" hidden="1">'Coverage'!$A$7:$H$207</definedName>
    <definedName name="_xlnm.Print_Titles" localSheetId="3">'Coverage'!$7:$7</definedName>
    <definedName name="_xlnm._FilterDatabase" localSheetId="4" hidden="1">'Hours'!$A$6:$L$206</definedName>
    <definedName name="_xlnm.Print_Titles" localSheetId="4">'Hours'!$6:$6</definedName>
  </definedNames>
  <calcPr calcId="124519" fullCalcOnLoad="1"/>
</workbook>
</file>

<file path=xl/styles.xml><?xml version="1.0" encoding="utf-8"?>
<styleSheet xmlns="http://schemas.openxmlformats.org/spreadsheetml/2006/main">
  <numFmts count="4">
    <numFmt numFmtId="164" formatCode="yyyy-mm-dd"/>
    <numFmt numFmtId="165" formatCode="mmm d, yyyy"/>
    <numFmt numFmtId="166" formatCode="ddd mmm d, yyyy"/>
    <numFmt numFmtId="167" formatCode="&quot;$&quot;#,##0.00"/>
  </numFmts>
  <fonts count="16">
    <font>
      <name val="Calibri"/>
      <family val="2"/>
      <color theme="1"/>
      <sz val="11"/>
      <scheme val="minor"/>
    </font>
    <font>
      <name val="Arial"/>
      <b val="1"/>
      <color rgb="0005285F"/>
      <sz val="20"/>
    </font>
    <font>
      <name val="Arial"/>
      <color rgb="006B524D"/>
      <sz val="10"/>
    </font>
    <font>
      <name val="Arial"/>
      <b val="1"/>
      <color rgb="000946A2"/>
      <sz val="12"/>
    </font>
    <font>
      <name val="Arial"/>
      <b val="1"/>
      <color rgb="0005285F"/>
      <sz val="10"/>
    </font>
    <font>
      <name val="Arial"/>
      <color rgb="003A1E19"/>
      <sz val="10"/>
    </font>
    <font>
      <name val="Arial"/>
      <b val="1"/>
      <color rgb="003A1E19"/>
      <sz val="10"/>
    </font>
    <font>
      <name val="Arial"/>
      <b val="1"/>
      <color rgb="008A5300"/>
      <sz val="10"/>
    </font>
    <font>
      <name val="Arial"/>
      <b val="1"/>
      <color rgb="009B1C1C"/>
      <sz val="10"/>
    </font>
    <font>
      <name val="Arial"/>
      <b val="1"/>
      <color rgb="001E6B34"/>
      <sz val="10"/>
    </font>
    <font>
      <name val="Arial"/>
      <b val="1"/>
      <color rgb="0005285F"/>
      <sz val="16"/>
    </font>
    <font>
      <name val="Arial"/>
      <b val="1"/>
      <color rgb="00FFFFFF"/>
      <sz val="10"/>
    </font>
    <font>
      <name val="Arial"/>
      <color rgb="008C7F7B"/>
      <sz val="9"/>
    </font>
    <font>
      <name val="Arial"/>
      <b val="1"/>
      <color rgb="006B524D"/>
      <sz val="9"/>
    </font>
    <font>
      <name val="Arial"/>
      <b val="1"/>
      <color rgb="0005285F"/>
      <sz val="14"/>
    </font>
    <font>
      <name val="Arial"/>
      <i val="1"/>
      <color rgb="006B524D"/>
      <sz val="9"/>
    </font>
  </fonts>
  <fills count="9">
    <fill>
      <patternFill/>
    </fill>
    <fill>
      <patternFill patternType="gray125"/>
    </fill>
    <fill>
      <patternFill patternType="solid">
        <fgColor rgb="00FFFFFF"/>
        <bgColor rgb="00FFFFFF"/>
      </patternFill>
    </fill>
    <fill>
      <patternFill patternType="solid">
        <fgColor rgb="00F1EDEA"/>
        <bgColor rgb="00F1EDEA"/>
      </patternFill>
    </fill>
    <fill>
      <patternFill patternType="solid">
        <fgColor rgb="00FCE8C3"/>
        <bgColor rgb="00FCE8C3"/>
      </patternFill>
    </fill>
    <fill>
      <patternFill patternType="solid">
        <fgColor rgb="00F8D7D3"/>
        <bgColor rgb="00F8D7D3"/>
      </patternFill>
    </fill>
    <fill>
      <patternFill patternType="solid">
        <fgColor rgb="00DCEFE1"/>
        <bgColor rgb="00DCEFE1"/>
      </patternFill>
    </fill>
    <fill>
      <patternFill patternType="solid">
        <fgColor rgb="000946A2"/>
        <bgColor rgb="000946A2"/>
      </patternFill>
    </fill>
    <fill>
      <patternFill patternType="solid">
        <fgColor rgb="00EDE2EC"/>
        <bgColor rgb="00EDE2EC"/>
      </patternFill>
    </fill>
  </fills>
  <borders count="2">
    <border>
      <left/>
      <right/>
      <top/>
      <bottom/>
      <diagonal/>
    </border>
    <border>
      <left style="thin">
        <color rgb="00D9CFCB"/>
      </left>
      <right style="thin">
        <color rgb="00D9CFCB"/>
      </right>
      <top style="thin">
        <color rgb="00D9CFCB"/>
      </top>
      <bottom style="thin">
        <color rgb="00D9CFCB"/>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2" borderId="1" pivotButton="0" quotePrefix="0" xfId="0"/>
    <xf numFmtId="0" fontId="5" fillId="0" borderId="0" pivotButton="0" quotePrefix="0" xfId="0"/>
    <xf numFmtId="0" fontId="6" fillId="3" borderId="1" pivotButton="0" quotePrefix="0" xfId="0"/>
    <xf numFmtId="0" fontId="7" fillId="4" borderId="1" pivotButton="0" quotePrefix="0" xfId="0"/>
    <xf numFmtId="0" fontId="8" fillId="5" borderId="1" pivotButton="0" quotePrefix="0" xfId="0"/>
    <xf numFmtId="0" fontId="9" fillId="6" borderId="1" pivotButton="0" quotePrefix="0" xfId="0"/>
    <xf numFmtId="0" fontId="10" fillId="0" borderId="0" pivotButton="0" quotePrefix="0" xfId="0"/>
    <xf numFmtId="0" fontId="11" fillId="7" borderId="1" applyAlignment="1" pivotButton="0" quotePrefix="0" xfId="0">
      <alignment horizontal="left" vertical="center" wrapText="1"/>
    </xf>
    <xf numFmtId="0" fontId="5" fillId="0" borderId="1" applyAlignment="1" pivotButton="0" quotePrefix="0" xfId="0">
      <alignment horizontal="left" vertical="center"/>
    </xf>
    <xf numFmtId="0" fontId="5" fillId="0" borderId="1" applyAlignment="1" pivotButton="0" quotePrefix="0" xfId="0">
      <alignment horizontal="center" vertical="center"/>
    </xf>
    <xf numFmtId="165" fontId="5" fillId="0" borderId="1" applyAlignment="1" pivotButton="0" quotePrefix="0" xfId="0">
      <alignment horizontal="left" vertical="center"/>
    </xf>
    <xf numFmtId="165" fontId="5" fillId="3" borderId="1" applyAlignment="1" pivotButton="0" quotePrefix="0" xfId="0">
      <alignment horizontal="left" vertical="center"/>
    </xf>
    <xf numFmtId="1" fontId="5" fillId="3" borderId="1" applyAlignment="1" pivotButton="0" quotePrefix="0" xfId="0">
      <alignment horizontal="right" vertical="center"/>
    </xf>
    <xf numFmtId="0" fontId="5" fillId="3" borderId="1" applyAlignment="1" pivotButton="0" quotePrefix="0" xfId="0">
      <alignment horizontal="left" vertical="center"/>
    </xf>
    <xf numFmtId="166" fontId="5" fillId="0" borderId="1" applyAlignment="1" pivotButton="0" quotePrefix="0" xfId="0">
      <alignment horizontal="left" vertical="center"/>
    </xf>
    <xf numFmtId="0" fontId="5" fillId="3" borderId="1" applyAlignment="1" pivotButton="0" quotePrefix="0" xfId="0">
      <alignment horizontal="center" vertical="center"/>
    </xf>
    <xf numFmtId="18" fontId="5" fillId="0" borderId="1" applyAlignment="1" pivotButton="0" quotePrefix="0" xfId="0">
      <alignment horizontal="right" vertical="center"/>
    </xf>
    <xf numFmtId="1" fontId="5" fillId="0" borderId="1" applyAlignment="1" pivotButton="0" quotePrefix="0" xfId="0">
      <alignment horizontal="right" vertical="center"/>
    </xf>
    <xf numFmtId="2" fontId="5" fillId="3" borderId="1" applyAlignment="1" pivotButton="0" quotePrefix="0" xfId="0">
      <alignment horizontal="right" vertical="center"/>
    </xf>
    <xf numFmtId="167" fontId="5" fillId="0" borderId="1" applyAlignment="1" pivotButton="0" quotePrefix="0" xfId="0">
      <alignment horizontal="right" vertical="center"/>
    </xf>
    <xf numFmtId="167" fontId="5" fillId="3" borderId="1" applyAlignment="1" pivotButton="0" quotePrefix="0" xfId="0">
      <alignment horizontal="right" vertical="center"/>
    </xf>
    <xf numFmtId="1" fontId="12" fillId="3" borderId="1" applyAlignment="1" pivotButton="0" quotePrefix="0" xfId="0">
      <alignment horizontal="center" vertical="center"/>
    </xf>
    <xf numFmtId="0" fontId="13" fillId="0" borderId="0" pivotButton="0" quotePrefix="0" xfId="0"/>
    <xf numFmtId="1" fontId="14" fillId="8" borderId="0" pivotButton="0" quotePrefix="0" xfId="0"/>
    <xf numFmtId="9" fontId="14" fillId="8" borderId="0" pivotButton="0" quotePrefix="0" xfId="0"/>
    <xf numFmtId="0" fontId="4" fillId="0" borderId="0" pivotButton="0" quotePrefix="0" xfId="0"/>
    <xf numFmtId="166" fontId="4" fillId="2" borderId="1" pivotButton="0" quotePrefix="0" xfId="0"/>
    <xf numFmtId="0" fontId="8" fillId="0" borderId="0" pivotButton="0" quotePrefix="0" xfId="0"/>
    <xf numFmtId="0" fontId="15" fillId="0" borderId="0" pivotButton="0" quotePrefix="0" xfId="0"/>
    <xf numFmtId="0" fontId="6" fillId="3" borderId="1" applyAlignment="1" pivotButton="0" quotePrefix="0" xfId="0">
      <alignment horizontal="left" vertical="center"/>
    </xf>
  </cellXfs>
  <cellStyles count="1">
    <cellStyle name="Normal" xfId="0" builtinId="0" hidden="0"/>
  </cellStyles>
  <dxfs count="6">
    <dxf>
      <font>
        <name val="Arial"/>
        <b val="1"/>
        <color rgb="009B1C1C"/>
        <sz val="10"/>
      </font>
      <fill>
        <patternFill patternType="solid">
          <fgColor rgb="00F8D7D3"/>
          <bgColor rgb="00F8D7D3"/>
        </patternFill>
      </fill>
    </dxf>
    <dxf>
      <font>
        <name val="Arial"/>
        <b val="1"/>
        <color rgb="008A5300"/>
        <sz val="10"/>
      </font>
      <fill>
        <patternFill patternType="solid">
          <fgColor rgb="00FCE8C3"/>
          <bgColor rgb="00FCE8C3"/>
        </patternFill>
      </fill>
    </dxf>
    <dxf>
      <font>
        <name val="Arial"/>
        <color rgb="001E6B34"/>
        <sz val="10"/>
      </font>
      <fill>
        <patternFill patternType="solid">
          <fgColor rgb="00DCEFE1"/>
          <bgColor rgb="00DCEFE1"/>
        </patternFill>
      </fill>
    </dxf>
    <dxf>
      <font>
        <name val="Arial"/>
        <b val="1"/>
        <color rgb="001E6B34"/>
        <sz val="10"/>
      </font>
      <fill>
        <patternFill patternType="solid">
          <fgColor rgb="00DCEFE1"/>
          <bgColor rgb="00DCEFE1"/>
        </patternFill>
      </fill>
    </dxf>
    <dxf>
      <font>
        <name val="Arial"/>
        <b val="1"/>
        <color rgb="008C7F7B"/>
        <sz val="10"/>
      </font>
      <fill>
        <patternFill patternType="solid">
          <fgColor rgb="00EEEEEE"/>
          <bgColor rgb="00EEEEEE"/>
        </patternFill>
      </fill>
    </dxf>
    <dxf>
      <font>
        <name val="Arial"/>
        <b val="1"/>
        <color rgb="009B1C1C"/>
        <sz val="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taffli.io/security/schedule-template" TargetMode="External" Id="rId1" /></Relationships>
</file>

<file path=xl/worksheets/sheet1.xml><?xml version="1.0" encoding="utf-8"?>
<worksheet xmlns="http://schemas.openxmlformats.org/spreadsheetml/2006/main">
  <sheetPr>
    <outlinePr summaryBelow="1" summaryRight="1"/>
    <pageSetUpPr fitToPage="1"/>
  </sheetPr>
  <dimension ref="B1:C41"/>
  <sheetViews>
    <sheetView showGridLines="0" workbookViewId="0">
      <selection activeCell="A1" sqref="A1"/>
    </sheetView>
  </sheetViews>
  <sheetFormatPr baseColWidth="8" defaultRowHeight="15"/>
  <cols>
    <col width="3" customWidth="1" min="1" max="1"/>
    <col width="26" customWidth="1" min="2" max="2"/>
    <col width="96" customWidth="1" min="3" max="3"/>
  </cols>
  <sheetData>
    <row r="1">
      <c r="B1" s="1" t="inlineStr">
        <is>
          <t>Security guard schedule template</t>
        </is>
      </c>
    </row>
    <row r="2">
      <c r="B2" s="2" t="inlineStr">
        <is>
          <t>Free from Staffli. Latest version and guide: https://staffli.io/security/schedule-template</t>
        </is>
      </c>
    </row>
    <row r="3">
      <c r="B3" s="2" t="inlineStr">
        <is>
          <t>Works in Excel 2019 or later, Microsoft 365 and Google Sheets (File &gt; Import &gt; Upload keeps formulas and dropdowns).</t>
        </is>
      </c>
    </row>
    <row r="5">
      <c r="B5" s="3" t="inlineStr">
        <is>
          <t>How to use it</t>
        </is>
      </c>
    </row>
    <row r="6" ht="45" customHeight="1">
      <c r="B6" s="4" t="inlineStr">
        <is>
          <t>1. Roster</t>
        </is>
      </c>
      <c r="C6" s="5" t="inlineStr">
        <is>
          <t>One row per officer. Add up to two licenses or certificates with their expiry dates (guard license, crowd manager certificate, first aid). A date turns amber when it expires within 30 days and red once it has expired, counted from today.</t>
        </is>
      </c>
    </row>
    <row r="7" ht="30" customHeight="1">
      <c r="B7" s="4" t="inlineStr">
        <is>
          <t>2. Coverage</t>
        </is>
      </c>
      <c r="C7" s="5" t="inlineStr">
        <is>
          <t>List what each client ordered: date, event, post and headcount. Filled and still-open counts update from the Shifts tab.</t>
        </is>
      </c>
    </row>
    <row r="8" ht="30" customHeight="1">
      <c r="B8" s="4" t="inlineStr">
        <is>
          <t>3. Shifts</t>
        </is>
      </c>
      <c r="C8" s="5" t="inlineStr">
        <is>
          <t>One row per officer per shift. For a post nobody has yet, leave Officer empty and set Status to Open. Hours are computed from start, end and the unpaid break, and overnight shifts (6:00 PM to 1:00 AM) work.</t>
        </is>
      </c>
    </row>
    <row r="9" ht="30" customHeight="1">
      <c r="B9" s="4" t="inlineStr">
        <is>
          <t>4. License check</t>
        </is>
      </c>
      <c r="C9" s="5" t="inlineStr">
        <is>
          <t>Each shift checks the officer's earliest license expiry against the shift date and says OK, Expired on shift date, No license on file or Not on the roster.</t>
        </is>
      </c>
    </row>
    <row r="10" ht="30" customHeight="1">
      <c r="B10" s="4" t="inlineStr">
        <is>
          <t>5. Status</t>
        </is>
      </c>
      <c r="C10" s="5" t="inlineStr">
        <is>
          <t>Open, Offered, Confirmed, Completed, No-show or Cancelled. Only Confirmed and Completed count as filled posts and as hours worked.</t>
        </is>
      </c>
    </row>
    <row r="11" ht="30" customHeight="1">
      <c r="B11" s="4" t="inlineStr">
        <is>
          <t>6. Hours</t>
        </is>
      </c>
      <c r="C11" s="5" t="inlineStr">
        <is>
          <t>Set the first day of your workweek. Each officer gets total hours, hours per week for two weeks, hours over 40 and their longest day, with flags.</t>
        </is>
      </c>
    </row>
    <row r="12" ht="30" customHeight="1">
      <c r="B12" s="4" t="inlineStr">
        <is>
          <t>7. Your data</t>
        </is>
      </c>
      <c r="C12" s="5" t="inlineStr">
        <is>
          <t>Delete the sample rows (keep the header rows). Grey cells hold formulas: leave them, they fill down 400 shift rows and 200 officers.</t>
        </is>
      </c>
    </row>
    <row r="14">
      <c r="B14" s="3" t="inlineStr">
        <is>
          <t>Tabs</t>
        </is>
      </c>
    </row>
    <row r="15" ht="16" customHeight="1">
      <c r="B15" s="4" t="inlineStr">
        <is>
          <t>Roster</t>
        </is>
      </c>
      <c r="C15" s="5" t="inlineStr">
        <is>
          <t>Officers, contact details, tier, licenses and expiry status.</t>
        </is>
      </c>
    </row>
    <row r="16" ht="30" customHeight="1">
      <c r="B16" s="4" t="inlineStr">
        <is>
          <t>Shifts</t>
        </is>
      </c>
      <c r="C16" s="5" t="inlineStr">
        <is>
          <t>The schedule itself, with computed hours, labor cost at the hourly pay rate, the officer's total for the day and a license check against the shift date.</t>
        </is>
      </c>
    </row>
    <row r="17" ht="16" customHeight="1">
      <c r="B17" s="4" t="inlineStr">
        <is>
          <t>Coverage</t>
        </is>
      </c>
      <c r="C17" s="5" t="inlineStr">
        <is>
          <t>Required versus filled per day, event and post, with the gap.</t>
        </is>
      </c>
    </row>
    <row r="18" ht="16" customHeight="1">
      <c r="B18" s="4" t="inlineStr">
        <is>
          <t>Hours</t>
        </is>
      </c>
      <c r="C18" s="5" t="inlineStr">
        <is>
          <t>Hours per officer with the weekly overtime flag over 40 hours and the longest day.</t>
        </is>
      </c>
    </row>
    <row r="19" ht="16" customHeight="1">
      <c r="B19" s="4" t="inlineStr">
        <is>
          <t>Lists</t>
        </is>
      </c>
      <c r="C19" s="5" t="inlineStr">
        <is>
          <t>Posts, statuses and tiers used by the dropdowns.</t>
        </is>
      </c>
    </row>
    <row r="21">
      <c r="B21" s="3" t="inlineStr">
        <is>
          <t>Colors</t>
        </is>
      </c>
    </row>
    <row r="22">
      <c r="B22" s="6" t="inlineStr">
        <is>
          <t>White cell</t>
        </is>
      </c>
      <c r="C22" s="7" t="inlineStr">
        <is>
          <t>You type here.</t>
        </is>
      </c>
    </row>
    <row r="23">
      <c r="B23" s="8" t="inlineStr">
        <is>
          <t>Grey cell</t>
        </is>
      </c>
      <c r="C23" s="7" t="inlineStr">
        <is>
          <t>Formula, filled for you.</t>
        </is>
      </c>
    </row>
    <row r="24">
      <c r="B24" s="9" t="inlineStr">
        <is>
          <t>Amber</t>
        </is>
      </c>
      <c r="C24" s="7" t="inlineStr">
        <is>
          <t>License expires within 30 days, an officer not on the roster, or a day over 8 hours.</t>
        </is>
      </c>
    </row>
    <row r="25">
      <c r="B25" s="10" t="inlineStr">
        <is>
          <t>Red</t>
        </is>
      </c>
      <c r="C25" s="7" t="inlineStr">
        <is>
          <t>Expired license, open post, no-show, a post still short, or hours over 40 in a week.</t>
        </is>
      </c>
    </row>
    <row r="26">
      <c r="B26" s="11" t="inlineStr">
        <is>
          <t>Green</t>
        </is>
      </c>
      <c r="C26" s="7" t="inlineStr">
        <is>
          <t>Confirmed, completed or covered.</t>
        </is>
      </c>
    </row>
    <row r="28">
      <c r="B28" s="3" t="inlineStr">
        <is>
          <t>Licenses: what the template does not do (not legal advice)</t>
        </is>
      </c>
    </row>
    <row r="29" ht="45" customHeight="1">
      <c r="B29" s="4" t="inlineStr">
        <is>
          <t>State rules</t>
        </is>
      </c>
      <c r="C29" s="5" t="inlineStr">
        <is>
          <t>Many US states license security officers individually, and licenses expire. Which license each post needs, and how renewals work, depends on the state: check with its licensing agency. The template only compares the expiry dates you type with the shift date.</t>
        </is>
      </c>
    </row>
    <row r="31">
      <c r="B31" s="3" t="inlineStr">
        <is>
          <t>Overtime: what the Hours tab flags (not legal advice, check with your state)</t>
        </is>
      </c>
    </row>
    <row r="32" ht="45" customHeight="1">
      <c r="B32" s="4" t="inlineStr">
        <is>
          <t>Federal (FLSA)</t>
        </is>
      </c>
      <c r="C32" s="5" t="inlineStr">
        <is>
          <t>Nonexempt employees get at least 1.5 times their regular rate for hours over 40 in a workweek. The workweek is a fixed, recurring 168-hour period, and hours cannot be averaged over two weeks. Source: U.S. DOL Wage and Hour Division, Fact Sheet #23.</t>
        </is>
      </c>
    </row>
    <row r="33" ht="30" customHeight="1">
      <c r="B33" s="4" t="inlineStr">
        <is>
          <t>California</t>
        </is>
      </c>
      <c r="C33" s="5" t="inlineStr">
        <is>
          <t>Daily overtime: 1.5x over 8 hours in a workday, 2x over 12 hours, and overtime on the seventh consecutive day of the workweek. Source: California Labor Commissioner (DLSE), Overtime FAQ.</t>
        </is>
      </c>
    </row>
    <row r="34" ht="30" customHeight="1">
      <c r="B34" s="4" t="inlineStr">
        <is>
          <t>Alaska</t>
        </is>
      </c>
      <c r="C34" s="5" t="inlineStr">
        <is>
          <t>The standard is 40 hours a week or 8 hours a day; hours beyond either are paid at 1.5x. Source: Alaska Department of Labor, Summary of the Alaska Wage and Hour Act (AS 23.10.060).</t>
        </is>
      </c>
    </row>
    <row r="35" ht="30" customHeight="1">
      <c r="B35" s="4" t="inlineStr">
        <is>
          <t>Nevada</t>
        </is>
      </c>
      <c r="C35" s="5" t="inlineStr">
        <is>
          <t>Daily overtime over 8 hours in a workday applies to employees paid less than 1.5 times the state minimum wage. Source: NRS 608.018.</t>
        </is>
      </c>
    </row>
    <row r="36" ht="30" customHeight="1">
      <c r="B36" s="4" t="inlineStr">
        <is>
          <t>Colorado</t>
        </is>
      </c>
      <c r="C36" s="5" t="inlineStr">
        <is>
          <t>1.5x for hours over 40 in a week, over 12 in a workday or over 12 consecutive hours. Source: Colorado Department of Labor and Employment, COMPS Order poster.</t>
        </is>
      </c>
    </row>
    <row r="37" ht="45" customHeight="1">
      <c r="B37" s="4" t="inlineStr">
        <is>
          <t>Longest day</t>
        </is>
      </c>
      <c r="C37" s="5" t="inlineStr">
        <is>
          <t>The Hours tab shows each officer's longest day (all their counted shifts on one date added together). Above 8 hours it matters in California, Alaska and Nevada; above 12 hours in Colorado and for California double time. The Hours tab does not compute the seventh-day rule or Colorado's consecutive-hours rule.</t>
        </is>
      </c>
    </row>
    <row r="39">
      <c r="B39" s="3" t="inlineStr">
        <is>
          <t>Sample data</t>
        </is>
      </c>
    </row>
    <row r="40" ht="30" customHeight="1">
      <c r="B40" s="4" t="inlineStr">
        <is>
          <t>Who</t>
        </is>
      </c>
      <c r="C40" s="5" t="inlineStr">
        <is>
          <t>A fictional Dallas event security company, officers and clients. Phone numbers use the 555-01xx range reserved for fiction. Pay is $20 an hour on every shift: hourly rates only, no day rates.</t>
        </is>
      </c>
    </row>
    <row r="41" ht="45" customHeight="1">
      <c r="B41" s="4" t="inlineStr">
        <is>
          <t>What it shows</t>
        </is>
      </c>
      <c r="C41" s="5" t="inlineStr">
        <is>
          <t>Kevin Ward's guard license expires on Nov 12, so his festival shifts show Expired on shift date. Darnell Hayes crosses 40 hours in the week of Nov 9. The festival is one officer short on Saturday and one door staff short on Sunday after a no-show, and the arena concert still has an open steward post.</t>
        </is>
      </c>
    </row>
  </sheetData>
  <hyperlinks>
    <hyperlink xmlns:r="http://schemas.openxmlformats.org/officeDocument/2006/relationships" ref="B2" r:id="rId1"/>
  </hyperlinks>
  <pageMargins left="0.4" right="0.4" top="0.5" bottom="0.5" header="0.5" footer="0.5"/>
  <pageSetup orientation="portrait" paperSize="1" fitToHeight="0" fitToWidth="1"/>
  <headerFooter>
    <oddHeader/>
    <oddFooter>&amp;L&amp;8staffli.io/tools&amp;R&amp;8Page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4"/>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7" customWidth="1" min="2" max="2"/>
    <col width="15" customWidth="1" min="3" max="3"/>
    <col width="24" customWidth="1" min="4" max="4"/>
    <col width="7" customWidth="1" min="5" max="5"/>
    <col width="13" customWidth="1" min="6" max="6"/>
    <col width="20" customWidth="1" min="7" max="7"/>
    <col width="14" customWidth="1" min="8" max="8"/>
    <col width="18" customWidth="1" min="9" max="9"/>
    <col width="14" customWidth="1" min="10" max="10"/>
    <col width="14" customWidth="1" min="11" max="11"/>
    <col width="9" customWidth="1" min="12" max="12"/>
    <col width="22" customWidth="1" min="13" max="13"/>
    <col width="8" customWidth="1" min="14" max="14"/>
    <col width="26" customWidth="1" min="15" max="15"/>
  </cols>
  <sheetData>
    <row r="1" ht="26" customHeight="1">
      <c r="A1" s="12" t="inlineStr">
        <is>
          <t>Roster</t>
        </is>
      </c>
    </row>
    <row r="2" ht="18" customHeight="1">
      <c r="A2" s="2" t="inlineStr">
        <is>
          <t>One row per officer. Names here feed the Officer dropdown on Shifts and the Hours tab. Expiry colors are counted from today.</t>
        </is>
      </c>
    </row>
    <row r="3"/>
    <row r="4" ht="32" customHeight="1">
      <c r="A4" s="13" t="inlineStr">
        <is>
          <t>Name</t>
        </is>
      </c>
      <c r="B4" s="13" t="inlineStr">
        <is>
          <t>Primary role</t>
        </is>
      </c>
      <c r="C4" s="13" t="inlineStr">
        <is>
          <t>Phone</t>
        </is>
      </c>
      <c r="D4" s="13" t="inlineStr">
        <is>
          <t>Email</t>
        </is>
      </c>
      <c r="E4" s="13" t="inlineStr">
        <is>
          <t>Tier</t>
        </is>
      </c>
      <c r="F4" s="13" t="inlineStr">
        <is>
          <t>City</t>
        </is>
      </c>
      <c r="G4" s="13" t="inlineStr">
        <is>
          <t>License 1</t>
        </is>
      </c>
      <c r="H4" s="13" t="inlineStr">
        <is>
          <t>License 1 expires</t>
        </is>
      </c>
      <c r="I4" s="13" t="inlineStr">
        <is>
          <t>License 2</t>
        </is>
      </c>
      <c r="J4" s="13" t="inlineStr">
        <is>
          <t>License 2 expires</t>
        </is>
      </c>
      <c r="K4" s="13" t="inlineStr">
        <is>
          <t>Next expiry</t>
        </is>
      </c>
      <c r="L4" s="13" t="inlineStr">
        <is>
          <t>Days left</t>
        </is>
      </c>
      <c r="M4" s="13" t="inlineStr">
        <is>
          <t>License status</t>
        </is>
      </c>
      <c r="N4" s="13" t="inlineStr">
        <is>
          <t>Active</t>
        </is>
      </c>
      <c r="O4" s="13" t="inlineStr">
        <is>
          <t>Notes</t>
        </is>
      </c>
    </row>
    <row r="5">
      <c r="A5" s="14" t="inlineStr">
        <is>
          <t>Darnell Hayes</t>
        </is>
      </c>
      <c r="B5" s="14" t="inlineStr">
        <is>
          <t>Supervisor</t>
        </is>
      </c>
      <c r="C5" s="14" t="inlineStr">
        <is>
          <t>(214) 555-0112</t>
        </is>
      </c>
      <c r="D5" s="14" t="inlineStr">
        <is>
          <t>darnell.h@example.com</t>
        </is>
      </c>
      <c r="E5" s="15" t="inlineStr">
        <is>
          <t>A</t>
        </is>
      </c>
      <c r="F5" s="14" t="inlineStr">
        <is>
          <t>Dallas</t>
        </is>
      </c>
      <c r="G5" s="14" t="inlineStr">
        <is>
          <t>Guard license</t>
        </is>
      </c>
      <c r="H5" s="16" t="n">
        <v>47059</v>
      </c>
      <c r="I5" s="14" t="inlineStr">
        <is>
          <t>First aid / CPR</t>
        </is>
      </c>
      <c r="J5" s="16" t="n">
        <v>46521</v>
      </c>
      <c r="K5" s="17">
        <f>IF(AND(H5="",J5=""),"",MIN(H5,J5))</f>
        <v/>
      </c>
      <c r="L5" s="18">
        <f>IF(K5="","",K5-TODAY())</f>
        <v/>
      </c>
      <c r="M5" s="19">
        <f>IF(K5="","",IF(K5&lt;TODAY(),"Expired",IF(K5-TODAY()&lt;=30,"Expires within 30 days","OK")))</f>
        <v/>
      </c>
      <c r="N5" s="15" t="inlineStr">
        <is>
          <t>Yes</t>
        </is>
      </c>
      <c r="O5" s="14" t="inlineStr">
        <is>
          <t>Leads stadium teams</t>
        </is>
      </c>
    </row>
    <row r="6">
      <c r="A6" s="14" t="inlineStr">
        <is>
          <t>Rosa Mendez</t>
        </is>
      </c>
      <c r="B6" s="14" t="inlineStr">
        <is>
          <t>Security officer</t>
        </is>
      </c>
      <c r="C6" s="14" t="inlineStr">
        <is>
          <t>(214) 555-0125</t>
        </is>
      </c>
      <c r="D6" s="14" t="inlineStr">
        <is>
          <t>rosa.m@example.com</t>
        </is>
      </c>
      <c r="E6" s="15" t="inlineStr">
        <is>
          <t>A</t>
        </is>
      </c>
      <c r="F6" s="14" t="inlineStr">
        <is>
          <t>Irving</t>
        </is>
      </c>
      <c r="G6" s="14" t="inlineStr">
        <is>
          <t>Guard license</t>
        </is>
      </c>
      <c r="H6" s="16" t="n">
        <v>46620</v>
      </c>
      <c r="I6" s="14" t="inlineStr">
        <is>
          <t>Crowd manager cert</t>
        </is>
      </c>
      <c r="J6" s="16" t="n">
        <v>46455</v>
      </c>
      <c r="K6" s="17">
        <f>IF(AND(H6="",J6=""),"",MIN(H6,J6))</f>
        <v/>
      </c>
      <c r="L6" s="18">
        <f>IF(K6="","",K6-TODAY())</f>
        <v/>
      </c>
      <c r="M6" s="19">
        <f>IF(K6="","",IF(K6&lt;TODAY(),"Expired",IF(K6-TODAY()&lt;=30,"Expires within 30 days","OK")))</f>
        <v/>
      </c>
      <c r="N6" s="15" t="inlineStr">
        <is>
          <t>Yes</t>
        </is>
      </c>
      <c r="O6" s="14" t="inlineStr">
        <is>
          <t>Spanish speaker</t>
        </is>
      </c>
    </row>
    <row r="7">
      <c r="A7" s="14" t="inlineStr">
        <is>
          <t>Kevin Ward</t>
        </is>
      </c>
      <c r="B7" s="14" t="inlineStr">
        <is>
          <t>Security officer</t>
        </is>
      </c>
      <c r="C7" s="14" t="inlineStr">
        <is>
          <t>(214) 555-0138</t>
        </is>
      </c>
      <c r="D7" s="14" t="inlineStr">
        <is>
          <t>kevin.w@example.com</t>
        </is>
      </c>
      <c r="E7" s="15" t="inlineStr">
        <is>
          <t>A</t>
        </is>
      </c>
      <c r="F7" s="14" t="inlineStr">
        <is>
          <t>Dallas</t>
        </is>
      </c>
      <c r="G7" s="14" t="inlineStr">
        <is>
          <t>Guard license</t>
        </is>
      </c>
      <c r="H7" s="16" t="n">
        <v>46338</v>
      </c>
      <c r="I7" s="14" t="inlineStr">
        <is>
          <t>First aid / CPR</t>
        </is>
      </c>
      <c r="J7" s="16" t="n">
        <v>46417</v>
      </c>
      <c r="K7" s="17">
        <f>IF(AND(H7="",J7=""),"",MIN(H7,J7))</f>
        <v/>
      </c>
      <c r="L7" s="18">
        <f>IF(K7="","",K7-TODAY())</f>
        <v/>
      </c>
      <c r="M7" s="19">
        <f>IF(K7="","",IF(K7&lt;TODAY(),"Expired",IF(K7-TODAY()&lt;=30,"Expires within 30 days","OK")))</f>
        <v/>
      </c>
      <c r="N7" s="15" t="inlineStr">
        <is>
          <t>Yes</t>
        </is>
      </c>
      <c r="O7" s="14" t="inlineStr">
        <is>
          <t>Renewal filed</t>
        </is>
      </c>
    </row>
    <row r="8">
      <c r="A8" s="14" t="inlineStr">
        <is>
          <t>Aisha Johnson</t>
        </is>
      </c>
      <c r="B8" s="14" t="inlineStr">
        <is>
          <t>Door staff</t>
        </is>
      </c>
      <c r="C8" s="14" t="inlineStr">
        <is>
          <t>(214) 555-0141</t>
        </is>
      </c>
      <c r="D8" s="14" t="inlineStr">
        <is>
          <t>aisha.j@example.com</t>
        </is>
      </c>
      <c r="E8" s="15" t="inlineStr">
        <is>
          <t>A</t>
        </is>
      </c>
      <c r="F8" s="14" t="inlineStr">
        <is>
          <t>Garland</t>
        </is>
      </c>
      <c r="G8" s="14" t="inlineStr">
        <is>
          <t>Guard license</t>
        </is>
      </c>
      <c r="H8" s="16" t="n">
        <v>46694</v>
      </c>
      <c r="I8" s="14" t="n"/>
      <c r="J8" s="16" t="n"/>
      <c r="K8" s="17">
        <f>IF(AND(H8="",J8=""),"",MIN(H8,J8))</f>
        <v/>
      </c>
      <c r="L8" s="18">
        <f>IF(K8="","",K8-TODAY())</f>
        <v/>
      </c>
      <c r="M8" s="19">
        <f>IF(K8="","",IF(K8&lt;TODAY(),"Expired",IF(K8-TODAY()&lt;=30,"Expires within 30 days","OK")))</f>
        <v/>
      </c>
      <c r="N8" s="15" t="inlineStr">
        <is>
          <t>Yes</t>
        </is>
      </c>
      <c r="O8" s="14" t="n"/>
    </row>
    <row r="9">
      <c r="A9" s="14" t="inlineStr">
        <is>
          <t>Brandon Lee</t>
        </is>
      </c>
      <c r="B9" s="14" t="inlineStr">
        <is>
          <t>Security officer</t>
        </is>
      </c>
      <c r="C9" s="14" t="inlineStr">
        <is>
          <t>(214) 555-0154</t>
        </is>
      </c>
      <c r="D9" s="14" t="inlineStr">
        <is>
          <t>brandon.l@example.com</t>
        </is>
      </c>
      <c r="E9" s="15" t="inlineStr">
        <is>
          <t>B</t>
        </is>
      </c>
      <c r="F9" s="14" t="inlineStr">
        <is>
          <t>Dallas</t>
        </is>
      </c>
      <c r="G9" s="14" t="inlineStr">
        <is>
          <t>Guard license</t>
        </is>
      </c>
      <c r="H9" s="16" t="n">
        <v>46556</v>
      </c>
      <c r="I9" s="14" t="inlineStr">
        <is>
          <t>First aid / CPR</t>
        </is>
      </c>
      <c r="J9" s="16" t="n">
        <v>46352</v>
      </c>
      <c r="K9" s="17">
        <f>IF(AND(H9="",J9=""),"",MIN(H9,J9))</f>
        <v/>
      </c>
      <c r="L9" s="18">
        <f>IF(K9="","",K9-TODAY())</f>
        <v/>
      </c>
      <c r="M9" s="19">
        <f>IF(K9="","",IF(K9&lt;TODAY(),"Expired",IF(K9-TODAY()&lt;=30,"Expires within 30 days","OK")))</f>
        <v/>
      </c>
      <c r="N9" s="15" t="inlineStr">
        <is>
          <t>Yes</t>
        </is>
      </c>
      <c r="O9" s="14" t="n"/>
    </row>
    <row r="10">
      <c r="A10" s="14" t="inlineStr">
        <is>
          <t>Carlos Rivera</t>
        </is>
      </c>
      <c r="B10" s="14" t="inlineStr">
        <is>
          <t>Crowd manager</t>
        </is>
      </c>
      <c r="C10" s="14" t="inlineStr">
        <is>
          <t>(214) 555-0167</t>
        </is>
      </c>
      <c r="D10" s="14" t="inlineStr">
        <is>
          <t>carlos.r@example.com</t>
        </is>
      </c>
      <c r="E10" s="15" t="inlineStr">
        <is>
          <t>A</t>
        </is>
      </c>
      <c r="F10" s="14" t="inlineStr">
        <is>
          <t>Plano</t>
        </is>
      </c>
      <c r="G10" s="14" t="inlineStr">
        <is>
          <t>Guard license</t>
        </is>
      </c>
      <c r="H10" s="16" t="n">
        <v>46790</v>
      </c>
      <c r="I10" s="14" t="inlineStr">
        <is>
          <t>Crowd manager cert</t>
        </is>
      </c>
      <c r="J10" s="16" t="n">
        <v>46631</v>
      </c>
      <c r="K10" s="17">
        <f>IF(AND(H10="",J10=""),"",MIN(H10,J10))</f>
        <v/>
      </c>
      <c r="L10" s="18">
        <f>IF(K10="","",K10-TODAY())</f>
        <v/>
      </c>
      <c r="M10" s="19">
        <f>IF(K10="","",IF(K10&lt;TODAY(),"Expired",IF(K10-TODAY()&lt;=30,"Expires within 30 days","OK")))</f>
        <v/>
      </c>
      <c r="N10" s="15" t="inlineStr">
        <is>
          <t>Yes</t>
        </is>
      </c>
      <c r="O10" s="14" t="inlineStr">
        <is>
          <t>Festival pit lead</t>
        </is>
      </c>
    </row>
    <row r="11">
      <c r="A11" s="14" t="inlineStr">
        <is>
          <t>Tamika Brooks</t>
        </is>
      </c>
      <c r="B11" s="14" t="inlineStr">
        <is>
          <t>Steward</t>
        </is>
      </c>
      <c r="C11" s="14" t="inlineStr">
        <is>
          <t>(214) 555-0173</t>
        </is>
      </c>
      <c r="D11" s="14" t="inlineStr">
        <is>
          <t>tamika.b@example.com</t>
        </is>
      </c>
      <c r="E11" s="15" t="inlineStr">
        <is>
          <t>B</t>
        </is>
      </c>
      <c r="F11" s="14" t="inlineStr">
        <is>
          <t>Dallas</t>
        </is>
      </c>
      <c r="G11" s="14" t="inlineStr">
        <is>
          <t>Crowd manager cert</t>
        </is>
      </c>
      <c r="H11" s="16" t="n">
        <v>46489</v>
      </c>
      <c r="I11" s="14" t="n"/>
      <c r="J11" s="16" t="n"/>
      <c r="K11" s="17">
        <f>IF(AND(H11="",J11=""),"",MIN(H11,J11))</f>
        <v/>
      </c>
      <c r="L11" s="18">
        <f>IF(K11="","",K11-TODAY())</f>
        <v/>
      </c>
      <c r="M11" s="19">
        <f>IF(K11="","",IF(K11&lt;TODAY(),"Expired",IF(K11-TODAY()&lt;=30,"Expires within 30 days","OK")))</f>
        <v/>
      </c>
      <c r="N11" s="15" t="inlineStr">
        <is>
          <t>Yes</t>
        </is>
      </c>
      <c r="O11" s="14" t="n"/>
    </row>
    <row r="12">
      <c r="A12" s="14" t="inlineStr">
        <is>
          <t>Jordan Fisher</t>
        </is>
      </c>
      <c r="B12" s="14" t="inlineStr">
        <is>
          <t>Steward</t>
        </is>
      </c>
      <c r="C12" s="14" t="inlineStr">
        <is>
          <t>(214) 555-0186</t>
        </is>
      </c>
      <c r="D12" s="14" t="inlineStr">
        <is>
          <t>jordan.f@example.com</t>
        </is>
      </c>
      <c r="E12" s="15" t="inlineStr">
        <is>
          <t>C</t>
        </is>
      </c>
      <c r="F12" s="14" t="inlineStr">
        <is>
          <t>Mesquite</t>
        </is>
      </c>
      <c r="G12" s="14" t="inlineStr">
        <is>
          <t>Crowd manager cert</t>
        </is>
      </c>
      <c r="H12" s="16" t="n">
        <v>46593</v>
      </c>
      <c r="I12" s="14" t="n"/>
      <c r="J12" s="16" t="n"/>
      <c r="K12" s="17">
        <f>IF(AND(H12="",J12=""),"",MIN(H12,J12))</f>
        <v/>
      </c>
      <c r="L12" s="18">
        <f>IF(K12="","",K12-TODAY())</f>
        <v/>
      </c>
      <c r="M12" s="19">
        <f>IF(K12="","",IF(K12&lt;TODAY(),"Expired",IF(K12-TODAY()&lt;=30,"Expires within 30 days","OK")))</f>
        <v/>
      </c>
      <c r="N12" s="15" t="inlineStr">
        <is>
          <t>Yes</t>
        </is>
      </c>
      <c r="O12" s="14" t="inlineStr">
        <is>
          <t>New this season</t>
        </is>
      </c>
    </row>
    <row r="13">
      <c r="A13" s="14" t="inlineStr">
        <is>
          <t>Mei Chen</t>
        </is>
      </c>
      <c r="B13" s="14" t="inlineStr">
        <is>
          <t>Bag check</t>
        </is>
      </c>
      <c r="C13" s="14" t="inlineStr">
        <is>
          <t>(214) 555-0192</t>
        </is>
      </c>
      <c r="D13" s="14" t="inlineStr">
        <is>
          <t>mei.c@example.com</t>
        </is>
      </c>
      <c r="E13" s="15" t="inlineStr">
        <is>
          <t>B</t>
        </is>
      </c>
      <c r="F13" s="14" t="inlineStr">
        <is>
          <t>Richardson</t>
        </is>
      </c>
      <c r="G13" s="14" t="inlineStr">
        <is>
          <t>Guard license</t>
        </is>
      </c>
      <c r="H13" s="16" t="n">
        <v>46662</v>
      </c>
      <c r="I13" s="14" t="n"/>
      <c r="J13" s="16" t="n"/>
      <c r="K13" s="17">
        <f>IF(AND(H13="",J13=""),"",MIN(H13,J13))</f>
        <v/>
      </c>
      <c r="L13" s="18">
        <f>IF(K13="","",K13-TODAY())</f>
        <v/>
      </c>
      <c r="M13" s="19">
        <f>IF(K13="","",IF(K13&lt;TODAY(),"Expired",IF(K13-TODAY()&lt;=30,"Expires within 30 days","OK")))</f>
        <v/>
      </c>
      <c r="N13" s="15" t="inlineStr">
        <is>
          <t>Yes</t>
        </is>
      </c>
      <c r="O13" s="14" t="n"/>
    </row>
    <row r="14">
      <c r="A14" s="14" t="inlineStr">
        <is>
          <t>Isaiah Grant</t>
        </is>
      </c>
      <c r="B14" s="14" t="inlineStr">
        <is>
          <t>Door staff</t>
        </is>
      </c>
      <c r="C14" s="14" t="inlineStr">
        <is>
          <t>(214) 555-0108</t>
        </is>
      </c>
      <c r="D14" s="14" t="inlineStr">
        <is>
          <t>isaiah.g@example.com</t>
        </is>
      </c>
      <c r="E14" s="15" t="inlineStr">
        <is>
          <t>B</t>
        </is>
      </c>
      <c r="F14" s="14" t="inlineStr">
        <is>
          <t>Dallas</t>
        </is>
      </c>
      <c r="G14" s="14" t="inlineStr">
        <is>
          <t>Guard license</t>
        </is>
      </c>
      <c r="H14" s="16" t="n">
        <v>46736</v>
      </c>
      <c r="I14" s="14" t="inlineStr">
        <is>
          <t>First aid / CPR</t>
        </is>
      </c>
      <c r="J14" s="16" t="n">
        <v>46736</v>
      </c>
      <c r="K14" s="17">
        <f>IF(AND(H14="",J14=""),"",MIN(H14,J14))</f>
        <v/>
      </c>
      <c r="L14" s="18">
        <f>IF(K14="","",K14-TODAY())</f>
        <v/>
      </c>
      <c r="M14" s="19">
        <f>IF(K14="","",IF(K14&lt;TODAY(),"Expired",IF(K14-TODAY()&lt;=30,"Expires within 30 days","OK")))</f>
        <v/>
      </c>
      <c r="N14" s="15" t="inlineStr">
        <is>
          <t>Yes</t>
        </is>
      </c>
      <c r="O14" s="14" t="n"/>
    </row>
    <row r="15">
      <c r="A15" s="14" t="inlineStr">
        <is>
          <t>Lauren Price</t>
        </is>
      </c>
      <c r="B15" s="14" t="inlineStr">
        <is>
          <t>Security officer</t>
        </is>
      </c>
      <c r="C15" s="14" t="inlineStr">
        <is>
          <t>(214) 555-0119</t>
        </is>
      </c>
      <c r="D15" s="14" t="inlineStr">
        <is>
          <t>lauren.p@example.com</t>
        </is>
      </c>
      <c r="E15" s="15" t="inlineStr">
        <is>
          <t>A</t>
        </is>
      </c>
      <c r="F15" s="14" t="inlineStr">
        <is>
          <t>Dallas</t>
        </is>
      </c>
      <c r="G15" s="14" t="inlineStr">
        <is>
          <t>Guard license</t>
        </is>
      </c>
      <c r="H15" s="16" t="n">
        <v>46445</v>
      </c>
      <c r="I15" s="14" t="n"/>
      <c r="J15" s="16" t="n"/>
      <c r="K15" s="17">
        <f>IF(AND(H15="",J15=""),"",MIN(H15,J15))</f>
        <v/>
      </c>
      <c r="L15" s="18">
        <f>IF(K15="","",K15-TODAY())</f>
        <v/>
      </c>
      <c r="M15" s="19">
        <f>IF(K15="","",IF(K15&lt;TODAY(),"Expired",IF(K15-TODAY()&lt;=30,"Expires within 30 days","OK")))</f>
        <v/>
      </c>
      <c r="N15" s="15" t="inlineStr">
        <is>
          <t>Yes</t>
        </is>
      </c>
      <c r="O15" s="14" t="inlineStr">
        <is>
          <t>Arena regular</t>
        </is>
      </c>
    </row>
    <row r="16">
      <c r="A16" s="14" t="inlineStr">
        <is>
          <t>Omar Haddad</t>
        </is>
      </c>
      <c r="B16" s="14" t="inlineStr">
        <is>
          <t>Parking</t>
        </is>
      </c>
      <c r="C16" s="14" t="inlineStr">
        <is>
          <t>(214) 555-0133</t>
        </is>
      </c>
      <c r="D16" s="14" t="inlineStr">
        <is>
          <t>omar.h@example.com</t>
        </is>
      </c>
      <c r="E16" s="15" t="inlineStr">
        <is>
          <t>C</t>
        </is>
      </c>
      <c r="F16" s="14" t="inlineStr">
        <is>
          <t>Arlington</t>
        </is>
      </c>
      <c r="G16" s="14" t="n"/>
      <c r="H16" s="16" t="n"/>
      <c r="I16" s="14" t="n"/>
      <c r="J16" s="16" t="n"/>
      <c r="K16" s="17">
        <f>IF(AND(H16="",J16=""),"",MIN(H16,J16))</f>
        <v/>
      </c>
      <c r="L16" s="18">
        <f>IF(K16="","",K16-TODAY())</f>
        <v/>
      </c>
      <c r="M16" s="19">
        <f>IF(K16="","",IF(K16&lt;TODAY(),"Expired",IF(K16-TODAY()&lt;=30,"Expires within 30 days","OK")))</f>
        <v/>
      </c>
      <c r="N16" s="15" t="inlineStr">
        <is>
          <t>Yes</t>
        </is>
      </c>
      <c r="O16" s="14" t="inlineStr">
        <is>
          <t>Parking only</t>
        </is>
      </c>
    </row>
    <row r="17">
      <c r="A17" s="14" t="n"/>
      <c r="B17" s="14" t="n"/>
      <c r="C17" s="14" t="n"/>
      <c r="D17" s="14" t="n"/>
      <c r="E17" s="15" t="n"/>
      <c r="F17" s="14" t="n"/>
      <c r="G17" s="14" t="n"/>
      <c r="H17" s="16" t="n"/>
      <c r="I17" s="14" t="n"/>
      <c r="J17" s="16" t="n"/>
      <c r="K17" s="17">
        <f>IF(AND(H17="",J17=""),"",MIN(H17,J17))</f>
        <v/>
      </c>
      <c r="L17" s="18">
        <f>IF(K17="","",K17-TODAY())</f>
        <v/>
      </c>
      <c r="M17" s="19">
        <f>IF(K17="","",IF(K17&lt;TODAY(),"Expired",IF(K17-TODAY()&lt;=30,"Expires within 30 days","OK")))</f>
        <v/>
      </c>
      <c r="N17" s="15" t="n"/>
      <c r="O17" s="14" t="n"/>
    </row>
    <row r="18">
      <c r="A18" s="14" t="n"/>
      <c r="B18" s="14" t="n"/>
      <c r="C18" s="14" t="n"/>
      <c r="D18" s="14" t="n"/>
      <c r="E18" s="15" t="n"/>
      <c r="F18" s="14" t="n"/>
      <c r="G18" s="14" t="n"/>
      <c r="H18" s="16" t="n"/>
      <c r="I18" s="14" t="n"/>
      <c r="J18" s="16" t="n"/>
      <c r="K18" s="17">
        <f>IF(AND(H18="",J18=""),"",MIN(H18,J18))</f>
        <v/>
      </c>
      <c r="L18" s="18">
        <f>IF(K18="","",K18-TODAY())</f>
        <v/>
      </c>
      <c r="M18" s="19">
        <f>IF(K18="","",IF(K18&lt;TODAY(),"Expired",IF(K18-TODAY()&lt;=30,"Expires within 30 days","OK")))</f>
        <v/>
      </c>
      <c r="N18" s="15" t="n"/>
      <c r="O18" s="14" t="n"/>
    </row>
    <row r="19">
      <c r="A19" s="14" t="n"/>
      <c r="B19" s="14" t="n"/>
      <c r="C19" s="14" t="n"/>
      <c r="D19" s="14" t="n"/>
      <c r="E19" s="15" t="n"/>
      <c r="F19" s="14" t="n"/>
      <c r="G19" s="14" t="n"/>
      <c r="H19" s="16" t="n"/>
      <c r="I19" s="14" t="n"/>
      <c r="J19" s="16" t="n"/>
      <c r="K19" s="17">
        <f>IF(AND(H19="",J19=""),"",MIN(H19,J19))</f>
        <v/>
      </c>
      <c r="L19" s="18">
        <f>IF(K19="","",K19-TODAY())</f>
        <v/>
      </c>
      <c r="M19" s="19">
        <f>IF(K19="","",IF(K19&lt;TODAY(),"Expired",IF(K19-TODAY()&lt;=30,"Expires within 30 days","OK")))</f>
        <v/>
      </c>
      <c r="N19" s="15" t="n"/>
      <c r="O19" s="14" t="n"/>
    </row>
    <row r="20">
      <c r="A20" s="14" t="n"/>
      <c r="B20" s="14" t="n"/>
      <c r="C20" s="14" t="n"/>
      <c r="D20" s="14" t="n"/>
      <c r="E20" s="15" t="n"/>
      <c r="F20" s="14" t="n"/>
      <c r="G20" s="14" t="n"/>
      <c r="H20" s="16" t="n"/>
      <c r="I20" s="14" t="n"/>
      <c r="J20" s="16" t="n"/>
      <c r="K20" s="17">
        <f>IF(AND(H20="",J20=""),"",MIN(H20,J20))</f>
        <v/>
      </c>
      <c r="L20" s="18">
        <f>IF(K20="","",K20-TODAY())</f>
        <v/>
      </c>
      <c r="M20" s="19">
        <f>IF(K20="","",IF(K20&lt;TODAY(),"Expired",IF(K20-TODAY()&lt;=30,"Expires within 30 days","OK")))</f>
        <v/>
      </c>
      <c r="N20" s="15" t="n"/>
      <c r="O20" s="14" t="n"/>
    </row>
    <row r="21">
      <c r="A21" s="14" t="n"/>
      <c r="B21" s="14" t="n"/>
      <c r="C21" s="14" t="n"/>
      <c r="D21" s="14" t="n"/>
      <c r="E21" s="15" t="n"/>
      <c r="F21" s="14" t="n"/>
      <c r="G21" s="14" t="n"/>
      <c r="H21" s="16" t="n"/>
      <c r="I21" s="14" t="n"/>
      <c r="J21" s="16" t="n"/>
      <c r="K21" s="17">
        <f>IF(AND(H21="",J21=""),"",MIN(H21,J21))</f>
        <v/>
      </c>
      <c r="L21" s="18">
        <f>IF(K21="","",K21-TODAY())</f>
        <v/>
      </c>
      <c r="M21" s="19">
        <f>IF(K21="","",IF(K21&lt;TODAY(),"Expired",IF(K21-TODAY()&lt;=30,"Expires within 30 days","OK")))</f>
        <v/>
      </c>
      <c r="N21" s="15" t="n"/>
      <c r="O21" s="14" t="n"/>
    </row>
    <row r="22">
      <c r="A22" s="14" t="n"/>
      <c r="B22" s="14" t="n"/>
      <c r="C22" s="14" t="n"/>
      <c r="D22" s="14" t="n"/>
      <c r="E22" s="15" t="n"/>
      <c r="F22" s="14" t="n"/>
      <c r="G22" s="14" t="n"/>
      <c r="H22" s="16" t="n"/>
      <c r="I22" s="14" t="n"/>
      <c r="J22" s="16" t="n"/>
      <c r="K22" s="17">
        <f>IF(AND(H22="",J22=""),"",MIN(H22,J22))</f>
        <v/>
      </c>
      <c r="L22" s="18">
        <f>IF(K22="","",K22-TODAY())</f>
        <v/>
      </c>
      <c r="M22" s="19">
        <f>IF(K22="","",IF(K22&lt;TODAY(),"Expired",IF(K22-TODAY()&lt;=30,"Expires within 30 days","OK")))</f>
        <v/>
      </c>
      <c r="N22" s="15" t="n"/>
      <c r="O22" s="14" t="n"/>
    </row>
    <row r="23">
      <c r="A23" s="14" t="n"/>
      <c r="B23" s="14" t="n"/>
      <c r="C23" s="14" t="n"/>
      <c r="D23" s="14" t="n"/>
      <c r="E23" s="15" t="n"/>
      <c r="F23" s="14" t="n"/>
      <c r="G23" s="14" t="n"/>
      <c r="H23" s="16" t="n"/>
      <c r="I23" s="14" t="n"/>
      <c r="J23" s="16" t="n"/>
      <c r="K23" s="17">
        <f>IF(AND(H23="",J23=""),"",MIN(H23,J23))</f>
        <v/>
      </c>
      <c r="L23" s="18">
        <f>IF(K23="","",K23-TODAY())</f>
        <v/>
      </c>
      <c r="M23" s="19">
        <f>IF(K23="","",IF(K23&lt;TODAY(),"Expired",IF(K23-TODAY()&lt;=30,"Expires within 30 days","OK")))</f>
        <v/>
      </c>
      <c r="N23" s="15" t="n"/>
      <c r="O23" s="14" t="n"/>
    </row>
    <row r="24">
      <c r="A24" s="14" t="n"/>
      <c r="B24" s="14" t="n"/>
      <c r="C24" s="14" t="n"/>
      <c r="D24" s="14" t="n"/>
      <c r="E24" s="15" t="n"/>
      <c r="F24" s="14" t="n"/>
      <c r="G24" s="14" t="n"/>
      <c r="H24" s="16" t="n"/>
      <c r="I24" s="14" t="n"/>
      <c r="J24" s="16" t="n"/>
      <c r="K24" s="17">
        <f>IF(AND(H24="",J24=""),"",MIN(H24,J24))</f>
        <v/>
      </c>
      <c r="L24" s="18">
        <f>IF(K24="","",K24-TODAY())</f>
        <v/>
      </c>
      <c r="M24" s="19">
        <f>IF(K24="","",IF(K24&lt;TODAY(),"Expired",IF(K24-TODAY()&lt;=30,"Expires within 30 days","OK")))</f>
        <v/>
      </c>
      <c r="N24" s="15" t="n"/>
      <c r="O24" s="14" t="n"/>
    </row>
    <row r="25">
      <c r="A25" s="14" t="n"/>
      <c r="B25" s="14" t="n"/>
      <c r="C25" s="14" t="n"/>
      <c r="D25" s="14" t="n"/>
      <c r="E25" s="15" t="n"/>
      <c r="F25" s="14" t="n"/>
      <c r="G25" s="14" t="n"/>
      <c r="H25" s="16" t="n"/>
      <c r="I25" s="14" t="n"/>
      <c r="J25" s="16" t="n"/>
      <c r="K25" s="17">
        <f>IF(AND(H25="",J25=""),"",MIN(H25,J25))</f>
        <v/>
      </c>
      <c r="L25" s="18">
        <f>IF(K25="","",K25-TODAY())</f>
        <v/>
      </c>
      <c r="M25" s="19">
        <f>IF(K25="","",IF(K25&lt;TODAY(),"Expired",IF(K25-TODAY()&lt;=30,"Expires within 30 days","OK")))</f>
        <v/>
      </c>
      <c r="N25" s="15" t="n"/>
      <c r="O25" s="14" t="n"/>
    </row>
    <row r="26">
      <c r="A26" s="14" t="n"/>
      <c r="B26" s="14" t="n"/>
      <c r="C26" s="14" t="n"/>
      <c r="D26" s="14" t="n"/>
      <c r="E26" s="15" t="n"/>
      <c r="F26" s="14" t="n"/>
      <c r="G26" s="14" t="n"/>
      <c r="H26" s="16" t="n"/>
      <c r="I26" s="14" t="n"/>
      <c r="J26" s="16" t="n"/>
      <c r="K26" s="17">
        <f>IF(AND(H26="",J26=""),"",MIN(H26,J26))</f>
        <v/>
      </c>
      <c r="L26" s="18">
        <f>IF(K26="","",K26-TODAY())</f>
        <v/>
      </c>
      <c r="M26" s="19">
        <f>IF(K26="","",IF(K26&lt;TODAY(),"Expired",IF(K26-TODAY()&lt;=30,"Expires within 30 days","OK")))</f>
        <v/>
      </c>
      <c r="N26" s="15" t="n"/>
      <c r="O26" s="14" t="n"/>
    </row>
    <row r="27">
      <c r="A27" s="14" t="n"/>
      <c r="B27" s="14" t="n"/>
      <c r="C27" s="14" t="n"/>
      <c r="D27" s="14" t="n"/>
      <c r="E27" s="15" t="n"/>
      <c r="F27" s="14" t="n"/>
      <c r="G27" s="14" t="n"/>
      <c r="H27" s="16" t="n"/>
      <c r="I27" s="14" t="n"/>
      <c r="J27" s="16" t="n"/>
      <c r="K27" s="17">
        <f>IF(AND(H27="",J27=""),"",MIN(H27,J27))</f>
        <v/>
      </c>
      <c r="L27" s="18">
        <f>IF(K27="","",K27-TODAY())</f>
        <v/>
      </c>
      <c r="M27" s="19">
        <f>IF(K27="","",IF(K27&lt;TODAY(),"Expired",IF(K27-TODAY()&lt;=30,"Expires within 30 days","OK")))</f>
        <v/>
      </c>
      <c r="N27" s="15" t="n"/>
      <c r="O27" s="14" t="n"/>
    </row>
    <row r="28">
      <c r="A28" s="14" t="n"/>
      <c r="B28" s="14" t="n"/>
      <c r="C28" s="14" t="n"/>
      <c r="D28" s="14" t="n"/>
      <c r="E28" s="15" t="n"/>
      <c r="F28" s="14" t="n"/>
      <c r="G28" s="14" t="n"/>
      <c r="H28" s="16" t="n"/>
      <c r="I28" s="14" t="n"/>
      <c r="J28" s="16" t="n"/>
      <c r="K28" s="17">
        <f>IF(AND(H28="",J28=""),"",MIN(H28,J28))</f>
        <v/>
      </c>
      <c r="L28" s="18">
        <f>IF(K28="","",K28-TODAY())</f>
        <v/>
      </c>
      <c r="M28" s="19">
        <f>IF(K28="","",IF(K28&lt;TODAY(),"Expired",IF(K28-TODAY()&lt;=30,"Expires within 30 days","OK")))</f>
        <v/>
      </c>
      <c r="N28" s="15" t="n"/>
      <c r="O28" s="14" t="n"/>
    </row>
    <row r="29">
      <c r="A29" s="14" t="n"/>
      <c r="B29" s="14" t="n"/>
      <c r="C29" s="14" t="n"/>
      <c r="D29" s="14" t="n"/>
      <c r="E29" s="15" t="n"/>
      <c r="F29" s="14" t="n"/>
      <c r="G29" s="14" t="n"/>
      <c r="H29" s="16" t="n"/>
      <c r="I29" s="14" t="n"/>
      <c r="J29" s="16" t="n"/>
      <c r="K29" s="17">
        <f>IF(AND(H29="",J29=""),"",MIN(H29,J29))</f>
        <v/>
      </c>
      <c r="L29" s="18">
        <f>IF(K29="","",K29-TODAY())</f>
        <v/>
      </c>
      <c r="M29" s="19">
        <f>IF(K29="","",IF(K29&lt;TODAY(),"Expired",IF(K29-TODAY()&lt;=30,"Expires within 30 days","OK")))</f>
        <v/>
      </c>
      <c r="N29" s="15" t="n"/>
      <c r="O29" s="14" t="n"/>
    </row>
    <row r="30">
      <c r="A30" s="14" t="n"/>
      <c r="B30" s="14" t="n"/>
      <c r="C30" s="14" t="n"/>
      <c r="D30" s="14" t="n"/>
      <c r="E30" s="15" t="n"/>
      <c r="F30" s="14" t="n"/>
      <c r="G30" s="14" t="n"/>
      <c r="H30" s="16" t="n"/>
      <c r="I30" s="14" t="n"/>
      <c r="J30" s="16" t="n"/>
      <c r="K30" s="17">
        <f>IF(AND(H30="",J30=""),"",MIN(H30,J30))</f>
        <v/>
      </c>
      <c r="L30" s="18">
        <f>IF(K30="","",K30-TODAY())</f>
        <v/>
      </c>
      <c r="M30" s="19">
        <f>IF(K30="","",IF(K30&lt;TODAY(),"Expired",IF(K30-TODAY()&lt;=30,"Expires within 30 days","OK")))</f>
        <v/>
      </c>
      <c r="N30" s="15" t="n"/>
      <c r="O30" s="14" t="n"/>
    </row>
    <row r="31">
      <c r="A31" s="14" t="n"/>
      <c r="B31" s="14" t="n"/>
      <c r="C31" s="14" t="n"/>
      <c r="D31" s="14" t="n"/>
      <c r="E31" s="15" t="n"/>
      <c r="F31" s="14" t="n"/>
      <c r="G31" s="14" t="n"/>
      <c r="H31" s="16" t="n"/>
      <c r="I31" s="14" t="n"/>
      <c r="J31" s="16" t="n"/>
      <c r="K31" s="17">
        <f>IF(AND(H31="",J31=""),"",MIN(H31,J31))</f>
        <v/>
      </c>
      <c r="L31" s="18">
        <f>IF(K31="","",K31-TODAY())</f>
        <v/>
      </c>
      <c r="M31" s="19">
        <f>IF(K31="","",IF(K31&lt;TODAY(),"Expired",IF(K31-TODAY()&lt;=30,"Expires within 30 days","OK")))</f>
        <v/>
      </c>
      <c r="N31" s="15" t="n"/>
      <c r="O31" s="14" t="n"/>
    </row>
    <row r="32">
      <c r="A32" s="14" t="n"/>
      <c r="B32" s="14" t="n"/>
      <c r="C32" s="14" t="n"/>
      <c r="D32" s="14" t="n"/>
      <c r="E32" s="15" t="n"/>
      <c r="F32" s="14" t="n"/>
      <c r="G32" s="14" t="n"/>
      <c r="H32" s="16" t="n"/>
      <c r="I32" s="14" t="n"/>
      <c r="J32" s="16" t="n"/>
      <c r="K32" s="17">
        <f>IF(AND(H32="",J32=""),"",MIN(H32,J32))</f>
        <v/>
      </c>
      <c r="L32" s="18">
        <f>IF(K32="","",K32-TODAY())</f>
        <v/>
      </c>
      <c r="M32" s="19">
        <f>IF(K32="","",IF(K32&lt;TODAY(),"Expired",IF(K32-TODAY()&lt;=30,"Expires within 30 days","OK")))</f>
        <v/>
      </c>
      <c r="N32" s="15" t="n"/>
      <c r="O32" s="14" t="n"/>
    </row>
    <row r="33">
      <c r="A33" s="14" t="n"/>
      <c r="B33" s="14" t="n"/>
      <c r="C33" s="14" t="n"/>
      <c r="D33" s="14" t="n"/>
      <c r="E33" s="15" t="n"/>
      <c r="F33" s="14" t="n"/>
      <c r="G33" s="14" t="n"/>
      <c r="H33" s="16" t="n"/>
      <c r="I33" s="14" t="n"/>
      <c r="J33" s="16" t="n"/>
      <c r="K33" s="17">
        <f>IF(AND(H33="",J33=""),"",MIN(H33,J33))</f>
        <v/>
      </c>
      <c r="L33" s="18">
        <f>IF(K33="","",K33-TODAY())</f>
        <v/>
      </c>
      <c r="M33" s="19">
        <f>IF(K33="","",IF(K33&lt;TODAY(),"Expired",IF(K33-TODAY()&lt;=30,"Expires within 30 days","OK")))</f>
        <v/>
      </c>
      <c r="N33" s="15" t="n"/>
      <c r="O33" s="14" t="n"/>
    </row>
    <row r="34">
      <c r="A34" s="14" t="n"/>
      <c r="B34" s="14" t="n"/>
      <c r="C34" s="14" t="n"/>
      <c r="D34" s="14" t="n"/>
      <c r="E34" s="15" t="n"/>
      <c r="F34" s="14" t="n"/>
      <c r="G34" s="14" t="n"/>
      <c r="H34" s="16" t="n"/>
      <c r="I34" s="14" t="n"/>
      <c r="J34" s="16" t="n"/>
      <c r="K34" s="17">
        <f>IF(AND(H34="",J34=""),"",MIN(H34,J34))</f>
        <v/>
      </c>
      <c r="L34" s="18">
        <f>IF(K34="","",K34-TODAY())</f>
        <v/>
      </c>
      <c r="M34" s="19">
        <f>IF(K34="","",IF(K34&lt;TODAY(),"Expired",IF(K34-TODAY()&lt;=30,"Expires within 30 days","OK")))</f>
        <v/>
      </c>
      <c r="N34" s="15" t="n"/>
      <c r="O34" s="14" t="n"/>
    </row>
    <row r="35">
      <c r="A35" s="14" t="n"/>
      <c r="B35" s="14" t="n"/>
      <c r="C35" s="14" t="n"/>
      <c r="D35" s="14" t="n"/>
      <c r="E35" s="15" t="n"/>
      <c r="F35" s="14" t="n"/>
      <c r="G35" s="14" t="n"/>
      <c r="H35" s="16" t="n"/>
      <c r="I35" s="14" t="n"/>
      <c r="J35" s="16" t="n"/>
      <c r="K35" s="17">
        <f>IF(AND(H35="",J35=""),"",MIN(H35,J35))</f>
        <v/>
      </c>
      <c r="L35" s="18">
        <f>IF(K35="","",K35-TODAY())</f>
        <v/>
      </c>
      <c r="M35" s="19">
        <f>IF(K35="","",IF(K35&lt;TODAY(),"Expired",IF(K35-TODAY()&lt;=30,"Expires within 30 days","OK")))</f>
        <v/>
      </c>
      <c r="N35" s="15" t="n"/>
      <c r="O35" s="14" t="n"/>
    </row>
    <row r="36">
      <c r="A36" s="14" t="n"/>
      <c r="B36" s="14" t="n"/>
      <c r="C36" s="14" t="n"/>
      <c r="D36" s="14" t="n"/>
      <c r="E36" s="15" t="n"/>
      <c r="F36" s="14" t="n"/>
      <c r="G36" s="14" t="n"/>
      <c r="H36" s="16" t="n"/>
      <c r="I36" s="14" t="n"/>
      <c r="J36" s="16" t="n"/>
      <c r="K36" s="17">
        <f>IF(AND(H36="",J36=""),"",MIN(H36,J36))</f>
        <v/>
      </c>
      <c r="L36" s="18">
        <f>IF(K36="","",K36-TODAY())</f>
        <v/>
      </c>
      <c r="M36" s="19">
        <f>IF(K36="","",IF(K36&lt;TODAY(),"Expired",IF(K36-TODAY()&lt;=30,"Expires within 30 days","OK")))</f>
        <v/>
      </c>
      <c r="N36" s="15" t="n"/>
      <c r="O36" s="14" t="n"/>
    </row>
    <row r="37">
      <c r="A37" s="14" t="n"/>
      <c r="B37" s="14" t="n"/>
      <c r="C37" s="14" t="n"/>
      <c r="D37" s="14" t="n"/>
      <c r="E37" s="15" t="n"/>
      <c r="F37" s="14" t="n"/>
      <c r="G37" s="14" t="n"/>
      <c r="H37" s="16" t="n"/>
      <c r="I37" s="14" t="n"/>
      <c r="J37" s="16" t="n"/>
      <c r="K37" s="17">
        <f>IF(AND(H37="",J37=""),"",MIN(H37,J37))</f>
        <v/>
      </c>
      <c r="L37" s="18">
        <f>IF(K37="","",K37-TODAY())</f>
        <v/>
      </c>
      <c r="M37" s="19">
        <f>IF(K37="","",IF(K37&lt;TODAY(),"Expired",IF(K37-TODAY()&lt;=30,"Expires within 30 days","OK")))</f>
        <v/>
      </c>
      <c r="N37" s="15" t="n"/>
      <c r="O37" s="14" t="n"/>
    </row>
    <row r="38">
      <c r="A38" s="14" t="n"/>
      <c r="B38" s="14" t="n"/>
      <c r="C38" s="14" t="n"/>
      <c r="D38" s="14" t="n"/>
      <c r="E38" s="15" t="n"/>
      <c r="F38" s="14" t="n"/>
      <c r="G38" s="14" t="n"/>
      <c r="H38" s="16" t="n"/>
      <c r="I38" s="14" t="n"/>
      <c r="J38" s="16" t="n"/>
      <c r="K38" s="17">
        <f>IF(AND(H38="",J38=""),"",MIN(H38,J38))</f>
        <v/>
      </c>
      <c r="L38" s="18">
        <f>IF(K38="","",K38-TODAY())</f>
        <v/>
      </c>
      <c r="M38" s="19">
        <f>IF(K38="","",IF(K38&lt;TODAY(),"Expired",IF(K38-TODAY()&lt;=30,"Expires within 30 days","OK")))</f>
        <v/>
      </c>
      <c r="N38" s="15" t="n"/>
      <c r="O38" s="14" t="n"/>
    </row>
    <row r="39">
      <c r="A39" s="14" t="n"/>
      <c r="B39" s="14" t="n"/>
      <c r="C39" s="14" t="n"/>
      <c r="D39" s="14" t="n"/>
      <c r="E39" s="15" t="n"/>
      <c r="F39" s="14" t="n"/>
      <c r="G39" s="14" t="n"/>
      <c r="H39" s="16" t="n"/>
      <c r="I39" s="14" t="n"/>
      <c r="J39" s="16" t="n"/>
      <c r="K39" s="17">
        <f>IF(AND(H39="",J39=""),"",MIN(H39,J39))</f>
        <v/>
      </c>
      <c r="L39" s="18">
        <f>IF(K39="","",K39-TODAY())</f>
        <v/>
      </c>
      <c r="M39" s="19">
        <f>IF(K39="","",IF(K39&lt;TODAY(),"Expired",IF(K39-TODAY()&lt;=30,"Expires within 30 days","OK")))</f>
        <v/>
      </c>
      <c r="N39" s="15" t="n"/>
      <c r="O39" s="14" t="n"/>
    </row>
    <row r="40">
      <c r="A40" s="14" t="n"/>
      <c r="B40" s="14" t="n"/>
      <c r="C40" s="14" t="n"/>
      <c r="D40" s="14" t="n"/>
      <c r="E40" s="15" t="n"/>
      <c r="F40" s="14" t="n"/>
      <c r="G40" s="14" t="n"/>
      <c r="H40" s="16" t="n"/>
      <c r="I40" s="14" t="n"/>
      <c r="J40" s="16" t="n"/>
      <c r="K40" s="17">
        <f>IF(AND(H40="",J40=""),"",MIN(H40,J40))</f>
        <v/>
      </c>
      <c r="L40" s="18">
        <f>IF(K40="","",K40-TODAY())</f>
        <v/>
      </c>
      <c r="M40" s="19">
        <f>IF(K40="","",IF(K40&lt;TODAY(),"Expired",IF(K40-TODAY()&lt;=30,"Expires within 30 days","OK")))</f>
        <v/>
      </c>
      <c r="N40" s="15" t="n"/>
      <c r="O40" s="14" t="n"/>
    </row>
    <row r="41">
      <c r="A41" s="14" t="n"/>
      <c r="B41" s="14" t="n"/>
      <c r="C41" s="14" t="n"/>
      <c r="D41" s="14" t="n"/>
      <c r="E41" s="15" t="n"/>
      <c r="F41" s="14" t="n"/>
      <c r="G41" s="14" t="n"/>
      <c r="H41" s="16" t="n"/>
      <c r="I41" s="14" t="n"/>
      <c r="J41" s="16" t="n"/>
      <c r="K41" s="17">
        <f>IF(AND(H41="",J41=""),"",MIN(H41,J41))</f>
        <v/>
      </c>
      <c r="L41" s="18">
        <f>IF(K41="","",K41-TODAY())</f>
        <v/>
      </c>
      <c r="M41" s="19">
        <f>IF(K41="","",IF(K41&lt;TODAY(),"Expired",IF(K41-TODAY()&lt;=30,"Expires within 30 days","OK")))</f>
        <v/>
      </c>
      <c r="N41" s="15" t="n"/>
      <c r="O41" s="14" t="n"/>
    </row>
    <row r="42">
      <c r="A42" s="14" t="n"/>
      <c r="B42" s="14" t="n"/>
      <c r="C42" s="14" t="n"/>
      <c r="D42" s="14" t="n"/>
      <c r="E42" s="15" t="n"/>
      <c r="F42" s="14" t="n"/>
      <c r="G42" s="14" t="n"/>
      <c r="H42" s="16" t="n"/>
      <c r="I42" s="14" t="n"/>
      <c r="J42" s="16" t="n"/>
      <c r="K42" s="17">
        <f>IF(AND(H42="",J42=""),"",MIN(H42,J42))</f>
        <v/>
      </c>
      <c r="L42" s="18">
        <f>IF(K42="","",K42-TODAY())</f>
        <v/>
      </c>
      <c r="M42" s="19">
        <f>IF(K42="","",IF(K42&lt;TODAY(),"Expired",IF(K42-TODAY()&lt;=30,"Expires within 30 days","OK")))</f>
        <v/>
      </c>
      <c r="N42" s="15" t="n"/>
      <c r="O42" s="14" t="n"/>
    </row>
    <row r="43">
      <c r="A43" s="14" t="n"/>
      <c r="B43" s="14" t="n"/>
      <c r="C43" s="14" t="n"/>
      <c r="D43" s="14" t="n"/>
      <c r="E43" s="15" t="n"/>
      <c r="F43" s="14" t="n"/>
      <c r="G43" s="14" t="n"/>
      <c r="H43" s="16" t="n"/>
      <c r="I43" s="14" t="n"/>
      <c r="J43" s="16" t="n"/>
      <c r="K43" s="17">
        <f>IF(AND(H43="",J43=""),"",MIN(H43,J43))</f>
        <v/>
      </c>
      <c r="L43" s="18">
        <f>IF(K43="","",K43-TODAY())</f>
        <v/>
      </c>
      <c r="M43" s="19">
        <f>IF(K43="","",IF(K43&lt;TODAY(),"Expired",IF(K43-TODAY()&lt;=30,"Expires within 30 days","OK")))</f>
        <v/>
      </c>
      <c r="N43" s="15" t="n"/>
      <c r="O43" s="14" t="n"/>
    </row>
    <row r="44">
      <c r="A44" s="14" t="n"/>
      <c r="B44" s="14" t="n"/>
      <c r="C44" s="14" t="n"/>
      <c r="D44" s="14" t="n"/>
      <c r="E44" s="15" t="n"/>
      <c r="F44" s="14" t="n"/>
      <c r="G44" s="14" t="n"/>
      <c r="H44" s="16" t="n"/>
      <c r="I44" s="14" t="n"/>
      <c r="J44" s="16" t="n"/>
      <c r="K44" s="17">
        <f>IF(AND(H44="",J44=""),"",MIN(H44,J44))</f>
        <v/>
      </c>
      <c r="L44" s="18">
        <f>IF(K44="","",K44-TODAY())</f>
        <v/>
      </c>
      <c r="M44" s="19">
        <f>IF(K44="","",IF(K44&lt;TODAY(),"Expired",IF(K44-TODAY()&lt;=30,"Expires within 30 days","OK")))</f>
        <v/>
      </c>
      <c r="N44" s="15" t="n"/>
      <c r="O44" s="14" t="n"/>
    </row>
    <row r="45">
      <c r="A45" s="14" t="n"/>
      <c r="B45" s="14" t="n"/>
      <c r="C45" s="14" t="n"/>
      <c r="D45" s="14" t="n"/>
      <c r="E45" s="15" t="n"/>
      <c r="F45" s="14" t="n"/>
      <c r="G45" s="14" t="n"/>
      <c r="H45" s="16" t="n"/>
      <c r="I45" s="14" t="n"/>
      <c r="J45" s="16" t="n"/>
      <c r="K45" s="17">
        <f>IF(AND(H45="",J45=""),"",MIN(H45,J45))</f>
        <v/>
      </c>
      <c r="L45" s="18">
        <f>IF(K45="","",K45-TODAY())</f>
        <v/>
      </c>
      <c r="M45" s="19">
        <f>IF(K45="","",IF(K45&lt;TODAY(),"Expired",IF(K45-TODAY()&lt;=30,"Expires within 30 days","OK")))</f>
        <v/>
      </c>
      <c r="N45" s="15" t="n"/>
      <c r="O45" s="14" t="n"/>
    </row>
    <row r="46">
      <c r="A46" s="14" t="n"/>
      <c r="B46" s="14" t="n"/>
      <c r="C46" s="14" t="n"/>
      <c r="D46" s="14" t="n"/>
      <c r="E46" s="15" t="n"/>
      <c r="F46" s="14" t="n"/>
      <c r="G46" s="14" t="n"/>
      <c r="H46" s="16" t="n"/>
      <c r="I46" s="14" t="n"/>
      <c r="J46" s="16" t="n"/>
      <c r="K46" s="17">
        <f>IF(AND(H46="",J46=""),"",MIN(H46,J46))</f>
        <v/>
      </c>
      <c r="L46" s="18">
        <f>IF(K46="","",K46-TODAY())</f>
        <v/>
      </c>
      <c r="M46" s="19">
        <f>IF(K46="","",IF(K46&lt;TODAY(),"Expired",IF(K46-TODAY()&lt;=30,"Expires within 30 days","OK")))</f>
        <v/>
      </c>
      <c r="N46" s="15" t="n"/>
      <c r="O46" s="14" t="n"/>
    </row>
    <row r="47">
      <c r="A47" s="14" t="n"/>
      <c r="B47" s="14" t="n"/>
      <c r="C47" s="14" t="n"/>
      <c r="D47" s="14" t="n"/>
      <c r="E47" s="15" t="n"/>
      <c r="F47" s="14" t="n"/>
      <c r="G47" s="14" t="n"/>
      <c r="H47" s="16" t="n"/>
      <c r="I47" s="14" t="n"/>
      <c r="J47" s="16" t="n"/>
      <c r="K47" s="17">
        <f>IF(AND(H47="",J47=""),"",MIN(H47,J47))</f>
        <v/>
      </c>
      <c r="L47" s="18">
        <f>IF(K47="","",K47-TODAY())</f>
        <v/>
      </c>
      <c r="M47" s="19">
        <f>IF(K47="","",IF(K47&lt;TODAY(),"Expired",IF(K47-TODAY()&lt;=30,"Expires within 30 days","OK")))</f>
        <v/>
      </c>
      <c r="N47" s="15" t="n"/>
      <c r="O47" s="14" t="n"/>
    </row>
    <row r="48">
      <c r="A48" s="14" t="n"/>
      <c r="B48" s="14" t="n"/>
      <c r="C48" s="14" t="n"/>
      <c r="D48" s="14" t="n"/>
      <c r="E48" s="15" t="n"/>
      <c r="F48" s="14" t="n"/>
      <c r="G48" s="14" t="n"/>
      <c r="H48" s="16" t="n"/>
      <c r="I48" s="14" t="n"/>
      <c r="J48" s="16" t="n"/>
      <c r="K48" s="17">
        <f>IF(AND(H48="",J48=""),"",MIN(H48,J48))</f>
        <v/>
      </c>
      <c r="L48" s="18">
        <f>IF(K48="","",K48-TODAY())</f>
        <v/>
      </c>
      <c r="M48" s="19">
        <f>IF(K48="","",IF(K48&lt;TODAY(),"Expired",IF(K48-TODAY()&lt;=30,"Expires within 30 days","OK")))</f>
        <v/>
      </c>
      <c r="N48" s="15" t="n"/>
      <c r="O48" s="14" t="n"/>
    </row>
    <row r="49">
      <c r="A49" s="14" t="n"/>
      <c r="B49" s="14" t="n"/>
      <c r="C49" s="14" t="n"/>
      <c r="D49" s="14" t="n"/>
      <c r="E49" s="15" t="n"/>
      <c r="F49" s="14" t="n"/>
      <c r="G49" s="14" t="n"/>
      <c r="H49" s="16" t="n"/>
      <c r="I49" s="14" t="n"/>
      <c r="J49" s="16" t="n"/>
      <c r="K49" s="17">
        <f>IF(AND(H49="",J49=""),"",MIN(H49,J49))</f>
        <v/>
      </c>
      <c r="L49" s="18">
        <f>IF(K49="","",K49-TODAY())</f>
        <v/>
      </c>
      <c r="M49" s="19">
        <f>IF(K49="","",IF(K49&lt;TODAY(),"Expired",IF(K49-TODAY()&lt;=30,"Expires within 30 days","OK")))</f>
        <v/>
      </c>
      <c r="N49" s="15" t="n"/>
      <c r="O49" s="14" t="n"/>
    </row>
    <row r="50">
      <c r="A50" s="14" t="n"/>
      <c r="B50" s="14" t="n"/>
      <c r="C50" s="14" t="n"/>
      <c r="D50" s="14" t="n"/>
      <c r="E50" s="15" t="n"/>
      <c r="F50" s="14" t="n"/>
      <c r="G50" s="14" t="n"/>
      <c r="H50" s="16" t="n"/>
      <c r="I50" s="14" t="n"/>
      <c r="J50" s="16" t="n"/>
      <c r="K50" s="17">
        <f>IF(AND(H50="",J50=""),"",MIN(H50,J50))</f>
        <v/>
      </c>
      <c r="L50" s="18">
        <f>IF(K50="","",K50-TODAY())</f>
        <v/>
      </c>
      <c r="M50" s="19">
        <f>IF(K50="","",IF(K50&lt;TODAY(),"Expired",IF(K50-TODAY()&lt;=30,"Expires within 30 days","OK")))</f>
        <v/>
      </c>
      <c r="N50" s="15" t="n"/>
      <c r="O50" s="14" t="n"/>
    </row>
    <row r="51">
      <c r="A51" s="14" t="n"/>
      <c r="B51" s="14" t="n"/>
      <c r="C51" s="14" t="n"/>
      <c r="D51" s="14" t="n"/>
      <c r="E51" s="15" t="n"/>
      <c r="F51" s="14" t="n"/>
      <c r="G51" s="14" t="n"/>
      <c r="H51" s="16" t="n"/>
      <c r="I51" s="14" t="n"/>
      <c r="J51" s="16" t="n"/>
      <c r="K51" s="17">
        <f>IF(AND(H51="",J51=""),"",MIN(H51,J51))</f>
        <v/>
      </c>
      <c r="L51" s="18">
        <f>IF(K51="","",K51-TODAY())</f>
        <v/>
      </c>
      <c r="M51" s="19">
        <f>IF(K51="","",IF(K51&lt;TODAY(),"Expired",IF(K51-TODAY()&lt;=30,"Expires within 30 days","OK")))</f>
        <v/>
      </c>
      <c r="N51" s="15" t="n"/>
      <c r="O51" s="14" t="n"/>
    </row>
    <row r="52">
      <c r="A52" s="14" t="n"/>
      <c r="B52" s="14" t="n"/>
      <c r="C52" s="14" t="n"/>
      <c r="D52" s="14" t="n"/>
      <c r="E52" s="15" t="n"/>
      <c r="F52" s="14" t="n"/>
      <c r="G52" s="14" t="n"/>
      <c r="H52" s="16" t="n"/>
      <c r="I52" s="14" t="n"/>
      <c r="J52" s="16" t="n"/>
      <c r="K52" s="17">
        <f>IF(AND(H52="",J52=""),"",MIN(H52,J52))</f>
        <v/>
      </c>
      <c r="L52" s="18">
        <f>IF(K52="","",K52-TODAY())</f>
        <v/>
      </c>
      <c r="M52" s="19">
        <f>IF(K52="","",IF(K52&lt;TODAY(),"Expired",IF(K52-TODAY()&lt;=30,"Expires within 30 days","OK")))</f>
        <v/>
      </c>
      <c r="N52" s="15" t="n"/>
      <c r="O52" s="14" t="n"/>
    </row>
    <row r="53">
      <c r="A53" s="14" t="n"/>
      <c r="B53" s="14" t="n"/>
      <c r="C53" s="14" t="n"/>
      <c r="D53" s="14" t="n"/>
      <c r="E53" s="15" t="n"/>
      <c r="F53" s="14" t="n"/>
      <c r="G53" s="14" t="n"/>
      <c r="H53" s="16" t="n"/>
      <c r="I53" s="14" t="n"/>
      <c r="J53" s="16" t="n"/>
      <c r="K53" s="17">
        <f>IF(AND(H53="",J53=""),"",MIN(H53,J53))</f>
        <v/>
      </c>
      <c r="L53" s="18">
        <f>IF(K53="","",K53-TODAY())</f>
        <v/>
      </c>
      <c r="M53" s="19">
        <f>IF(K53="","",IF(K53&lt;TODAY(),"Expired",IF(K53-TODAY()&lt;=30,"Expires within 30 days","OK")))</f>
        <v/>
      </c>
      <c r="N53" s="15" t="n"/>
      <c r="O53" s="14" t="n"/>
    </row>
    <row r="54">
      <c r="A54" s="14" t="n"/>
      <c r="B54" s="14" t="n"/>
      <c r="C54" s="14" t="n"/>
      <c r="D54" s="14" t="n"/>
      <c r="E54" s="15" t="n"/>
      <c r="F54" s="14" t="n"/>
      <c r="G54" s="14" t="n"/>
      <c r="H54" s="16" t="n"/>
      <c r="I54" s="14" t="n"/>
      <c r="J54" s="16" t="n"/>
      <c r="K54" s="17">
        <f>IF(AND(H54="",J54=""),"",MIN(H54,J54))</f>
        <v/>
      </c>
      <c r="L54" s="18">
        <f>IF(K54="","",K54-TODAY())</f>
        <v/>
      </c>
      <c r="M54" s="19">
        <f>IF(K54="","",IF(K54&lt;TODAY(),"Expired",IF(K54-TODAY()&lt;=30,"Expires within 30 days","OK")))</f>
        <v/>
      </c>
      <c r="N54" s="15" t="n"/>
      <c r="O54" s="14" t="n"/>
    </row>
    <row r="55">
      <c r="A55" s="14" t="n"/>
      <c r="B55" s="14" t="n"/>
      <c r="C55" s="14" t="n"/>
      <c r="D55" s="14" t="n"/>
      <c r="E55" s="15" t="n"/>
      <c r="F55" s="14" t="n"/>
      <c r="G55" s="14" t="n"/>
      <c r="H55" s="16" t="n"/>
      <c r="I55" s="14" t="n"/>
      <c r="J55" s="16" t="n"/>
      <c r="K55" s="17">
        <f>IF(AND(H55="",J55=""),"",MIN(H55,J55))</f>
        <v/>
      </c>
      <c r="L55" s="18">
        <f>IF(K55="","",K55-TODAY())</f>
        <v/>
      </c>
      <c r="M55" s="19">
        <f>IF(K55="","",IF(K55&lt;TODAY(),"Expired",IF(K55-TODAY()&lt;=30,"Expires within 30 days","OK")))</f>
        <v/>
      </c>
      <c r="N55" s="15" t="n"/>
      <c r="O55" s="14" t="n"/>
    </row>
    <row r="56">
      <c r="A56" s="14" t="n"/>
      <c r="B56" s="14" t="n"/>
      <c r="C56" s="14" t="n"/>
      <c r="D56" s="14" t="n"/>
      <c r="E56" s="15" t="n"/>
      <c r="F56" s="14" t="n"/>
      <c r="G56" s="14" t="n"/>
      <c r="H56" s="16" t="n"/>
      <c r="I56" s="14" t="n"/>
      <c r="J56" s="16" t="n"/>
      <c r="K56" s="17">
        <f>IF(AND(H56="",J56=""),"",MIN(H56,J56))</f>
        <v/>
      </c>
      <c r="L56" s="18">
        <f>IF(K56="","",K56-TODAY())</f>
        <v/>
      </c>
      <c r="M56" s="19">
        <f>IF(K56="","",IF(K56&lt;TODAY(),"Expired",IF(K56-TODAY()&lt;=30,"Expires within 30 days","OK")))</f>
        <v/>
      </c>
      <c r="N56" s="15" t="n"/>
      <c r="O56" s="14" t="n"/>
    </row>
    <row r="57">
      <c r="A57" s="14" t="n"/>
      <c r="B57" s="14" t="n"/>
      <c r="C57" s="14" t="n"/>
      <c r="D57" s="14" t="n"/>
      <c r="E57" s="15" t="n"/>
      <c r="F57" s="14" t="n"/>
      <c r="G57" s="14" t="n"/>
      <c r="H57" s="16" t="n"/>
      <c r="I57" s="14" t="n"/>
      <c r="J57" s="16" t="n"/>
      <c r="K57" s="17">
        <f>IF(AND(H57="",J57=""),"",MIN(H57,J57))</f>
        <v/>
      </c>
      <c r="L57" s="18">
        <f>IF(K57="","",K57-TODAY())</f>
        <v/>
      </c>
      <c r="M57" s="19">
        <f>IF(K57="","",IF(K57&lt;TODAY(),"Expired",IF(K57-TODAY()&lt;=30,"Expires within 30 days","OK")))</f>
        <v/>
      </c>
      <c r="N57" s="15" t="n"/>
      <c r="O57" s="14" t="n"/>
    </row>
    <row r="58">
      <c r="A58" s="14" t="n"/>
      <c r="B58" s="14" t="n"/>
      <c r="C58" s="14" t="n"/>
      <c r="D58" s="14" t="n"/>
      <c r="E58" s="15" t="n"/>
      <c r="F58" s="14" t="n"/>
      <c r="G58" s="14" t="n"/>
      <c r="H58" s="16" t="n"/>
      <c r="I58" s="14" t="n"/>
      <c r="J58" s="16" t="n"/>
      <c r="K58" s="17">
        <f>IF(AND(H58="",J58=""),"",MIN(H58,J58))</f>
        <v/>
      </c>
      <c r="L58" s="18">
        <f>IF(K58="","",K58-TODAY())</f>
        <v/>
      </c>
      <c r="M58" s="19">
        <f>IF(K58="","",IF(K58&lt;TODAY(),"Expired",IF(K58-TODAY()&lt;=30,"Expires within 30 days","OK")))</f>
        <v/>
      </c>
      <c r="N58" s="15" t="n"/>
      <c r="O58" s="14" t="n"/>
    </row>
    <row r="59">
      <c r="A59" s="14" t="n"/>
      <c r="B59" s="14" t="n"/>
      <c r="C59" s="14" t="n"/>
      <c r="D59" s="14" t="n"/>
      <c r="E59" s="15" t="n"/>
      <c r="F59" s="14" t="n"/>
      <c r="G59" s="14" t="n"/>
      <c r="H59" s="16" t="n"/>
      <c r="I59" s="14" t="n"/>
      <c r="J59" s="16" t="n"/>
      <c r="K59" s="17">
        <f>IF(AND(H59="",J59=""),"",MIN(H59,J59))</f>
        <v/>
      </c>
      <c r="L59" s="18">
        <f>IF(K59="","",K59-TODAY())</f>
        <v/>
      </c>
      <c r="M59" s="19">
        <f>IF(K59="","",IF(K59&lt;TODAY(),"Expired",IF(K59-TODAY()&lt;=30,"Expires within 30 days","OK")))</f>
        <v/>
      </c>
      <c r="N59" s="15" t="n"/>
      <c r="O59" s="14" t="n"/>
    </row>
    <row r="60">
      <c r="A60" s="14" t="n"/>
      <c r="B60" s="14" t="n"/>
      <c r="C60" s="14" t="n"/>
      <c r="D60" s="14" t="n"/>
      <c r="E60" s="15" t="n"/>
      <c r="F60" s="14" t="n"/>
      <c r="G60" s="14" t="n"/>
      <c r="H60" s="16" t="n"/>
      <c r="I60" s="14" t="n"/>
      <c r="J60" s="16" t="n"/>
      <c r="K60" s="17">
        <f>IF(AND(H60="",J60=""),"",MIN(H60,J60))</f>
        <v/>
      </c>
      <c r="L60" s="18">
        <f>IF(K60="","",K60-TODAY())</f>
        <v/>
      </c>
      <c r="M60" s="19">
        <f>IF(K60="","",IF(K60&lt;TODAY(),"Expired",IF(K60-TODAY()&lt;=30,"Expires within 30 days","OK")))</f>
        <v/>
      </c>
      <c r="N60" s="15" t="n"/>
      <c r="O60" s="14" t="n"/>
    </row>
    <row r="61">
      <c r="A61" s="14" t="n"/>
      <c r="B61" s="14" t="n"/>
      <c r="C61" s="14" t="n"/>
      <c r="D61" s="14" t="n"/>
      <c r="E61" s="15" t="n"/>
      <c r="F61" s="14" t="n"/>
      <c r="G61" s="14" t="n"/>
      <c r="H61" s="16" t="n"/>
      <c r="I61" s="14" t="n"/>
      <c r="J61" s="16" t="n"/>
      <c r="K61" s="17">
        <f>IF(AND(H61="",J61=""),"",MIN(H61,J61))</f>
        <v/>
      </c>
      <c r="L61" s="18">
        <f>IF(K61="","",K61-TODAY())</f>
        <v/>
      </c>
      <c r="M61" s="19">
        <f>IF(K61="","",IF(K61&lt;TODAY(),"Expired",IF(K61-TODAY()&lt;=30,"Expires within 30 days","OK")))</f>
        <v/>
      </c>
      <c r="N61" s="15" t="n"/>
      <c r="O61" s="14" t="n"/>
    </row>
    <row r="62">
      <c r="A62" s="14" t="n"/>
      <c r="B62" s="14" t="n"/>
      <c r="C62" s="14" t="n"/>
      <c r="D62" s="14" t="n"/>
      <c r="E62" s="15" t="n"/>
      <c r="F62" s="14" t="n"/>
      <c r="G62" s="14" t="n"/>
      <c r="H62" s="16" t="n"/>
      <c r="I62" s="14" t="n"/>
      <c r="J62" s="16" t="n"/>
      <c r="K62" s="17">
        <f>IF(AND(H62="",J62=""),"",MIN(H62,J62))</f>
        <v/>
      </c>
      <c r="L62" s="18">
        <f>IF(K62="","",K62-TODAY())</f>
        <v/>
      </c>
      <c r="M62" s="19">
        <f>IF(K62="","",IF(K62&lt;TODAY(),"Expired",IF(K62-TODAY()&lt;=30,"Expires within 30 days","OK")))</f>
        <v/>
      </c>
      <c r="N62" s="15" t="n"/>
      <c r="O62" s="14" t="n"/>
    </row>
    <row r="63">
      <c r="A63" s="14" t="n"/>
      <c r="B63" s="14" t="n"/>
      <c r="C63" s="14" t="n"/>
      <c r="D63" s="14" t="n"/>
      <c r="E63" s="15" t="n"/>
      <c r="F63" s="14" t="n"/>
      <c r="G63" s="14" t="n"/>
      <c r="H63" s="16" t="n"/>
      <c r="I63" s="14" t="n"/>
      <c r="J63" s="16" t="n"/>
      <c r="K63" s="17">
        <f>IF(AND(H63="",J63=""),"",MIN(H63,J63))</f>
        <v/>
      </c>
      <c r="L63" s="18">
        <f>IF(K63="","",K63-TODAY())</f>
        <v/>
      </c>
      <c r="M63" s="19">
        <f>IF(K63="","",IF(K63&lt;TODAY(),"Expired",IF(K63-TODAY()&lt;=30,"Expires within 30 days","OK")))</f>
        <v/>
      </c>
      <c r="N63" s="15" t="n"/>
      <c r="O63" s="14" t="n"/>
    </row>
    <row r="64">
      <c r="A64" s="14" t="n"/>
      <c r="B64" s="14" t="n"/>
      <c r="C64" s="14" t="n"/>
      <c r="D64" s="14" t="n"/>
      <c r="E64" s="15" t="n"/>
      <c r="F64" s="14" t="n"/>
      <c r="G64" s="14" t="n"/>
      <c r="H64" s="16" t="n"/>
      <c r="I64" s="14" t="n"/>
      <c r="J64" s="16" t="n"/>
      <c r="K64" s="17">
        <f>IF(AND(H64="",J64=""),"",MIN(H64,J64))</f>
        <v/>
      </c>
      <c r="L64" s="18">
        <f>IF(K64="","",K64-TODAY())</f>
        <v/>
      </c>
      <c r="M64" s="19">
        <f>IF(K64="","",IF(K64&lt;TODAY(),"Expired",IF(K64-TODAY()&lt;=30,"Expires within 30 days","OK")))</f>
        <v/>
      </c>
      <c r="N64" s="15" t="n"/>
      <c r="O64" s="14" t="n"/>
    </row>
    <row r="65">
      <c r="A65" s="14" t="n"/>
      <c r="B65" s="14" t="n"/>
      <c r="C65" s="14" t="n"/>
      <c r="D65" s="14" t="n"/>
      <c r="E65" s="15" t="n"/>
      <c r="F65" s="14" t="n"/>
      <c r="G65" s="14" t="n"/>
      <c r="H65" s="16" t="n"/>
      <c r="I65" s="14" t="n"/>
      <c r="J65" s="16" t="n"/>
      <c r="K65" s="17">
        <f>IF(AND(H65="",J65=""),"",MIN(H65,J65))</f>
        <v/>
      </c>
      <c r="L65" s="18">
        <f>IF(K65="","",K65-TODAY())</f>
        <v/>
      </c>
      <c r="M65" s="19">
        <f>IF(K65="","",IF(K65&lt;TODAY(),"Expired",IF(K65-TODAY()&lt;=30,"Expires within 30 days","OK")))</f>
        <v/>
      </c>
      <c r="N65" s="15" t="n"/>
      <c r="O65" s="14" t="n"/>
    </row>
    <row r="66">
      <c r="A66" s="14" t="n"/>
      <c r="B66" s="14" t="n"/>
      <c r="C66" s="14" t="n"/>
      <c r="D66" s="14" t="n"/>
      <c r="E66" s="15" t="n"/>
      <c r="F66" s="14" t="n"/>
      <c r="G66" s="14" t="n"/>
      <c r="H66" s="16" t="n"/>
      <c r="I66" s="14" t="n"/>
      <c r="J66" s="16" t="n"/>
      <c r="K66" s="17">
        <f>IF(AND(H66="",J66=""),"",MIN(H66,J66))</f>
        <v/>
      </c>
      <c r="L66" s="18">
        <f>IF(K66="","",K66-TODAY())</f>
        <v/>
      </c>
      <c r="M66" s="19">
        <f>IF(K66="","",IF(K66&lt;TODAY(),"Expired",IF(K66-TODAY()&lt;=30,"Expires within 30 days","OK")))</f>
        <v/>
      </c>
      <c r="N66" s="15" t="n"/>
      <c r="O66" s="14" t="n"/>
    </row>
    <row r="67">
      <c r="A67" s="14" t="n"/>
      <c r="B67" s="14" t="n"/>
      <c r="C67" s="14" t="n"/>
      <c r="D67" s="14" t="n"/>
      <c r="E67" s="15" t="n"/>
      <c r="F67" s="14" t="n"/>
      <c r="G67" s="14" t="n"/>
      <c r="H67" s="16" t="n"/>
      <c r="I67" s="14" t="n"/>
      <c r="J67" s="16" t="n"/>
      <c r="K67" s="17">
        <f>IF(AND(H67="",J67=""),"",MIN(H67,J67))</f>
        <v/>
      </c>
      <c r="L67" s="18">
        <f>IF(K67="","",K67-TODAY())</f>
        <v/>
      </c>
      <c r="M67" s="19">
        <f>IF(K67="","",IF(K67&lt;TODAY(),"Expired",IF(K67-TODAY()&lt;=30,"Expires within 30 days","OK")))</f>
        <v/>
      </c>
      <c r="N67" s="15" t="n"/>
      <c r="O67" s="14" t="n"/>
    </row>
    <row r="68">
      <c r="A68" s="14" t="n"/>
      <c r="B68" s="14" t="n"/>
      <c r="C68" s="14" t="n"/>
      <c r="D68" s="14" t="n"/>
      <c r="E68" s="15" t="n"/>
      <c r="F68" s="14" t="n"/>
      <c r="G68" s="14" t="n"/>
      <c r="H68" s="16" t="n"/>
      <c r="I68" s="14" t="n"/>
      <c r="J68" s="16" t="n"/>
      <c r="K68" s="17">
        <f>IF(AND(H68="",J68=""),"",MIN(H68,J68))</f>
        <v/>
      </c>
      <c r="L68" s="18">
        <f>IF(K68="","",K68-TODAY())</f>
        <v/>
      </c>
      <c r="M68" s="19">
        <f>IF(K68="","",IF(K68&lt;TODAY(),"Expired",IF(K68-TODAY()&lt;=30,"Expires within 30 days","OK")))</f>
        <v/>
      </c>
      <c r="N68" s="15" t="n"/>
      <c r="O68" s="14" t="n"/>
    </row>
    <row r="69">
      <c r="A69" s="14" t="n"/>
      <c r="B69" s="14" t="n"/>
      <c r="C69" s="14" t="n"/>
      <c r="D69" s="14" t="n"/>
      <c r="E69" s="15" t="n"/>
      <c r="F69" s="14" t="n"/>
      <c r="G69" s="14" t="n"/>
      <c r="H69" s="16" t="n"/>
      <c r="I69" s="14" t="n"/>
      <c r="J69" s="16" t="n"/>
      <c r="K69" s="17">
        <f>IF(AND(H69="",J69=""),"",MIN(H69,J69))</f>
        <v/>
      </c>
      <c r="L69" s="18">
        <f>IF(K69="","",K69-TODAY())</f>
        <v/>
      </c>
      <c r="M69" s="19">
        <f>IF(K69="","",IF(K69&lt;TODAY(),"Expired",IF(K69-TODAY()&lt;=30,"Expires within 30 days","OK")))</f>
        <v/>
      </c>
      <c r="N69" s="15" t="n"/>
      <c r="O69" s="14" t="n"/>
    </row>
    <row r="70">
      <c r="A70" s="14" t="n"/>
      <c r="B70" s="14" t="n"/>
      <c r="C70" s="14" t="n"/>
      <c r="D70" s="14" t="n"/>
      <c r="E70" s="15" t="n"/>
      <c r="F70" s="14" t="n"/>
      <c r="G70" s="14" t="n"/>
      <c r="H70" s="16" t="n"/>
      <c r="I70" s="14" t="n"/>
      <c r="J70" s="16" t="n"/>
      <c r="K70" s="17">
        <f>IF(AND(H70="",J70=""),"",MIN(H70,J70))</f>
        <v/>
      </c>
      <c r="L70" s="18">
        <f>IF(K70="","",K70-TODAY())</f>
        <v/>
      </c>
      <c r="M70" s="19">
        <f>IF(K70="","",IF(K70&lt;TODAY(),"Expired",IF(K70-TODAY()&lt;=30,"Expires within 30 days","OK")))</f>
        <v/>
      </c>
      <c r="N70" s="15" t="n"/>
      <c r="O70" s="14" t="n"/>
    </row>
    <row r="71">
      <c r="A71" s="14" t="n"/>
      <c r="B71" s="14" t="n"/>
      <c r="C71" s="14" t="n"/>
      <c r="D71" s="14" t="n"/>
      <c r="E71" s="15" t="n"/>
      <c r="F71" s="14" t="n"/>
      <c r="G71" s="14" t="n"/>
      <c r="H71" s="16" t="n"/>
      <c r="I71" s="14" t="n"/>
      <c r="J71" s="16" t="n"/>
      <c r="K71" s="17">
        <f>IF(AND(H71="",J71=""),"",MIN(H71,J71))</f>
        <v/>
      </c>
      <c r="L71" s="18">
        <f>IF(K71="","",K71-TODAY())</f>
        <v/>
      </c>
      <c r="M71" s="19">
        <f>IF(K71="","",IF(K71&lt;TODAY(),"Expired",IF(K71-TODAY()&lt;=30,"Expires within 30 days","OK")))</f>
        <v/>
      </c>
      <c r="N71" s="15" t="n"/>
      <c r="O71" s="14" t="n"/>
    </row>
    <row r="72">
      <c r="A72" s="14" t="n"/>
      <c r="B72" s="14" t="n"/>
      <c r="C72" s="14" t="n"/>
      <c r="D72" s="14" t="n"/>
      <c r="E72" s="15" t="n"/>
      <c r="F72" s="14" t="n"/>
      <c r="G72" s="14" t="n"/>
      <c r="H72" s="16" t="n"/>
      <c r="I72" s="14" t="n"/>
      <c r="J72" s="16" t="n"/>
      <c r="K72" s="17">
        <f>IF(AND(H72="",J72=""),"",MIN(H72,J72))</f>
        <v/>
      </c>
      <c r="L72" s="18">
        <f>IF(K72="","",K72-TODAY())</f>
        <v/>
      </c>
      <c r="M72" s="19">
        <f>IF(K72="","",IF(K72&lt;TODAY(),"Expired",IF(K72-TODAY()&lt;=30,"Expires within 30 days","OK")))</f>
        <v/>
      </c>
      <c r="N72" s="15" t="n"/>
      <c r="O72" s="14" t="n"/>
    </row>
    <row r="73">
      <c r="A73" s="14" t="n"/>
      <c r="B73" s="14" t="n"/>
      <c r="C73" s="14" t="n"/>
      <c r="D73" s="14" t="n"/>
      <c r="E73" s="15" t="n"/>
      <c r="F73" s="14" t="n"/>
      <c r="G73" s="14" t="n"/>
      <c r="H73" s="16" t="n"/>
      <c r="I73" s="14" t="n"/>
      <c r="J73" s="16" t="n"/>
      <c r="K73" s="17">
        <f>IF(AND(H73="",J73=""),"",MIN(H73,J73))</f>
        <v/>
      </c>
      <c r="L73" s="18">
        <f>IF(K73="","",K73-TODAY())</f>
        <v/>
      </c>
      <c r="M73" s="19">
        <f>IF(K73="","",IF(K73&lt;TODAY(),"Expired",IF(K73-TODAY()&lt;=30,"Expires within 30 days","OK")))</f>
        <v/>
      </c>
      <c r="N73" s="15" t="n"/>
      <c r="O73" s="14" t="n"/>
    </row>
    <row r="74">
      <c r="A74" s="14" t="n"/>
      <c r="B74" s="14" t="n"/>
      <c r="C74" s="14" t="n"/>
      <c r="D74" s="14" t="n"/>
      <c r="E74" s="15" t="n"/>
      <c r="F74" s="14" t="n"/>
      <c r="G74" s="14" t="n"/>
      <c r="H74" s="16" t="n"/>
      <c r="I74" s="14" t="n"/>
      <c r="J74" s="16" t="n"/>
      <c r="K74" s="17">
        <f>IF(AND(H74="",J74=""),"",MIN(H74,J74))</f>
        <v/>
      </c>
      <c r="L74" s="18">
        <f>IF(K74="","",K74-TODAY())</f>
        <v/>
      </c>
      <c r="M74" s="19">
        <f>IF(K74="","",IF(K74&lt;TODAY(),"Expired",IF(K74-TODAY()&lt;=30,"Expires within 30 days","OK")))</f>
        <v/>
      </c>
      <c r="N74" s="15" t="n"/>
      <c r="O74" s="14" t="n"/>
    </row>
    <row r="75">
      <c r="A75" s="14" t="n"/>
      <c r="B75" s="14" t="n"/>
      <c r="C75" s="14" t="n"/>
      <c r="D75" s="14" t="n"/>
      <c r="E75" s="15" t="n"/>
      <c r="F75" s="14" t="n"/>
      <c r="G75" s="14" t="n"/>
      <c r="H75" s="16" t="n"/>
      <c r="I75" s="14" t="n"/>
      <c r="J75" s="16" t="n"/>
      <c r="K75" s="17">
        <f>IF(AND(H75="",J75=""),"",MIN(H75,J75))</f>
        <v/>
      </c>
      <c r="L75" s="18">
        <f>IF(K75="","",K75-TODAY())</f>
        <v/>
      </c>
      <c r="M75" s="19">
        <f>IF(K75="","",IF(K75&lt;TODAY(),"Expired",IF(K75-TODAY()&lt;=30,"Expires within 30 days","OK")))</f>
        <v/>
      </c>
      <c r="N75" s="15" t="n"/>
      <c r="O75" s="14" t="n"/>
    </row>
    <row r="76">
      <c r="A76" s="14" t="n"/>
      <c r="B76" s="14" t="n"/>
      <c r="C76" s="14" t="n"/>
      <c r="D76" s="14" t="n"/>
      <c r="E76" s="15" t="n"/>
      <c r="F76" s="14" t="n"/>
      <c r="G76" s="14" t="n"/>
      <c r="H76" s="16" t="n"/>
      <c r="I76" s="14" t="n"/>
      <c r="J76" s="16" t="n"/>
      <c r="K76" s="17">
        <f>IF(AND(H76="",J76=""),"",MIN(H76,J76))</f>
        <v/>
      </c>
      <c r="L76" s="18">
        <f>IF(K76="","",K76-TODAY())</f>
        <v/>
      </c>
      <c r="M76" s="19">
        <f>IF(K76="","",IF(K76&lt;TODAY(),"Expired",IF(K76-TODAY()&lt;=30,"Expires within 30 days","OK")))</f>
        <v/>
      </c>
      <c r="N76" s="15" t="n"/>
      <c r="O76" s="14" t="n"/>
    </row>
    <row r="77">
      <c r="A77" s="14" t="n"/>
      <c r="B77" s="14" t="n"/>
      <c r="C77" s="14" t="n"/>
      <c r="D77" s="14" t="n"/>
      <c r="E77" s="15" t="n"/>
      <c r="F77" s="14" t="n"/>
      <c r="G77" s="14" t="n"/>
      <c r="H77" s="16" t="n"/>
      <c r="I77" s="14" t="n"/>
      <c r="J77" s="16" t="n"/>
      <c r="K77" s="17">
        <f>IF(AND(H77="",J77=""),"",MIN(H77,J77))</f>
        <v/>
      </c>
      <c r="L77" s="18">
        <f>IF(K77="","",K77-TODAY())</f>
        <v/>
      </c>
      <c r="M77" s="19">
        <f>IF(K77="","",IF(K77&lt;TODAY(),"Expired",IF(K77-TODAY()&lt;=30,"Expires within 30 days","OK")))</f>
        <v/>
      </c>
      <c r="N77" s="15" t="n"/>
      <c r="O77" s="14" t="n"/>
    </row>
    <row r="78">
      <c r="A78" s="14" t="n"/>
      <c r="B78" s="14" t="n"/>
      <c r="C78" s="14" t="n"/>
      <c r="D78" s="14" t="n"/>
      <c r="E78" s="15" t="n"/>
      <c r="F78" s="14" t="n"/>
      <c r="G78" s="14" t="n"/>
      <c r="H78" s="16" t="n"/>
      <c r="I78" s="14" t="n"/>
      <c r="J78" s="16" t="n"/>
      <c r="K78" s="17">
        <f>IF(AND(H78="",J78=""),"",MIN(H78,J78))</f>
        <v/>
      </c>
      <c r="L78" s="18">
        <f>IF(K78="","",K78-TODAY())</f>
        <v/>
      </c>
      <c r="M78" s="19">
        <f>IF(K78="","",IF(K78&lt;TODAY(),"Expired",IF(K78-TODAY()&lt;=30,"Expires within 30 days","OK")))</f>
        <v/>
      </c>
      <c r="N78" s="15" t="n"/>
      <c r="O78" s="14" t="n"/>
    </row>
    <row r="79">
      <c r="A79" s="14" t="n"/>
      <c r="B79" s="14" t="n"/>
      <c r="C79" s="14" t="n"/>
      <c r="D79" s="14" t="n"/>
      <c r="E79" s="15" t="n"/>
      <c r="F79" s="14" t="n"/>
      <c r="G79" s="14" t="n"/>
      <c r="H79" s="16" t="n"/>
      <c r="I79" s="14" t="n"/>
      <c r="J79" s="16" t="n"/>
      <c r="K79" s="17">
        <f>IF(AND(H79="",J79=""),"",MIN(H79,J79))</f>
        <v/>
      </c>
      <c r="L79" s="18">
        <f>IF(K79="","",K79-TODAY())</f>
        <v/>
      </c>
      <c r="M79" s="19">
        <f>IF(K79="","",IF(K79&lt;TODAY(),"Expired",IF(K79-TODAY()&lt;=30,"Expires within 30 days","OK")))</f>
        <v/>
      </c>
      <c r="N79" s="15" t="n"/>
      <c r="O79" s="14" t="n"/>
    </row>
    <row r="80">
      <c r="A80" s="14" t="n"/>
      <c r="B80" s="14" t="n"/>
      <c r="C80" s="14" t="n"/>
      <c r="D80" s="14" t="n"/>
      <c r="E80" s="15" t="n"/>
      <c r="F80" s="14" t="n"/>
      <c r="G80" s="14" t="n"/>
      <c r="H80" s="16" t="n"/>
      <c r="I80" s="14" t="n"/>
      <c r="J80" s="16" t="n"/>
      <c r="K80" s="17">
        <f>IF(AND(H80="",J80=""),"",MIN(H80,J80))</f>
        <v/>
      </c>
      <c r="L80" s="18">
        <f>IF(K80="","",K80-TODAY())</f>
        <v/>
      </c>
      <c r="M80" s="19">
        <f>IF(K80="","",IF(K80&lt;TODAY(),"Expired",IF(K80-TODAY()&lt;=30,"Expires within 30 days","OK")))</f>
        <v/>
      </c>
      <c r="N80" s="15" t="n"/>
      <c r="O80" s="14" t="n"/>
    </row>
    <row r="81">
      <c r="A81" s="14" t="n"/>
      <c r="B81" s="14" t="n"/>
      <c r="C81" s="14" t="n"/>
      <c r="D81" s="14" t="n"/>
      <c r="E81" s="15" t="n"/>
      <c r="F81" s="14" t="n"/>
      <c r="G81" s="14" t="n"/>
      <c r="H81" s="16" t="n"/>
      <c r="I81" s="14" t="n"/>
      <c r="J81" s="16" t="n"/>
      <c r="K81" s="17">
        <f>IF(AND(H81="",J81=""),"",MIN(H81,J81))</f>
        <v/>
      </c>
      <c r="L81" s="18">
        <f>IF(K81="","",K81-TODAY())</f>
        <v/>
      </c>
      <c r="M81" s="19">
        <f>IF(K81="","",IF(K81&lt;TODAY(),"Expired",IF(K81-TODAY()&lt;=30,"Expires within 30 days","OK")))</f>
        <v/>
      </c>
      <c r="N81" s="15" t="n"/>
      <c r="O81" s="14" t="n"/>
    </row>
    <row r="82">
      <c r="A82" s="14" t="n"/>
      <c r="B82" s="14" t="n"/>
      <c r="C82" s="14" t="n"/>
      <c r="D82" s="14" t="n"/>
      <c r="E82" s="15" t="n"/>
      <c r="F82" s="14" t="n"/>
      <c r="G82" s="14" t="n"/>
      <c r="H82" s="16" t="n"/>
      <c r="I82" s="14" t="n"/>
      <c r="J82" s="16" t="n"/>
      <c r="K82" s="17">
        <f>IF(AND(H82="",J82=""),"",MIN(H82,J82))</f>
        <v/>
      </c>
      <c r="L82" s="18">
        <f>IF(K82="","",K82-TODAY())</f>
        <v/>
      </c>
      <c r="M82" s="19">
        <f>IF(K82="","",IF(K82&lt;TODAY(),"Expired",IF(K82-TODAY()&lt;=30,"Expires within 30 days","OK")))</f>
        <v/>
      </c>
      <c r="N82" s="15" t="n"/>
      <c r="O82" s="14" t="n"/>
    </row>
    <row r="83">
      <c r="A83" s="14" t="n"/>
      <c r="B83" s="14" t="n"/>
      <c r="C83" s="14" t="n"/>
      <c r="D83" s="14" t="n"/>
      <c r="E83" s="15" t="n"/>
      <c r="F83" s="14" t="n"/>
      <c r="G83" s="14" t="n"/>
      <c r="H83" s="16" t="n"/>
      <c r="I83" s="14" t="n"/>
      <c r="J83" s="16" t="n"/>
      <c r="K83" s="17">
        <f>IF(AND(H83="",J83=""),"",MIN(H83,J83))</f>
        <v/>
      </c>
      <c r="L83" s="18">
        <f>IF(K83="","",K83-TODAY())</f>
        <v/>
      </c>
      <c r="M83" s="19">
        <f>IF(K83="","",IF(K83&lt;TODAY(),"Expired",IF(K83-TODAY()&lt;=30,"Expires within 30 days","OK")))</f>
        <v/>
      </c>
      <c r="N83" s="15" t="n"/>
      <c r="O83" s="14" t="n"/>
    </row>
    <row r="84">
      <c r="A84" s="14" t="n"/>
      <c r="B84" s="14" t="n"/>
      <c r="C84" s="14" t="n"/>
      <c r="D84" s="14" t="n"/>
      <c r="E84" s="15" t="n"/>
      <c r="F84" s="14" t="n"/>
      <c r="G84" s="14" t="n"/>
      <c r="H84" s="16" t="n"/>
      <c r="I84" s="14" t="n"/>
      <c r="J84" s="16" t="n"/>
      <c r="K84" s="17">
        <f>IF(AND(H84="",J84=""),"",MIN(H84,J84))</f>
        <v/>
      </c>
      <c r="L84" s="18">
        <f>IF(K84="","",K84-TODAY())</f>
        <v/>
      </c>
      <c r="M84" s="19">
        <f>IF(K84="","",IF(K84&lt;TODAY(),"Expired",IF(K84-TODAY()&lt;=30,"Expires within 30 days","OK")))</f>
        <v/>
      </c>
      <c r="N84" s="15" t="n"/>
      <c r="O84" s="14" t="n"/>
    </row>
    <row r="85">
      <c r="A85" s="14" t="n"/>
      <c r="B85" s="14" t="n"/>
      <c r="C85" s="14" t="n"/>
      <c r="D85" s="14" t="n"/>
      <c r="E85" s="15" t="n"/>
      <c r="F85" s="14" t="n"/>
      <c r="G85" s="14" t="n"/>
      <c r="H85" s="16" t="n"/>
      <c r="I85" s="14" t="n"/>
      <c r="J85" s="16" t="n"/>
      <c r="K85" s="17">
        <f>IF(AND(H85="",J85=""),"",MIN(H85,J85))</f>
        <v/>
      </c>
      <c r="L85" s="18">
        <f>IF(K85="","",K85-TODAY())</f>
        <v/>
      </c>
      <c r="M85" s="19">
        <f>IF(K85="","",IF(K85&lt;TODAY(),"Expired",IF(K85-TODAY()&lt;=30,"Expires within 30 days","OK")))</f>
        <v/>
      </c>
      <c r="N85" s="15" t="n"/>
      <c r="O85" s="14" t="n"/>
    </row>
    <row r="86">
      <c r="A86" s="14" t="n"/>
      <c r="B86" s="14" t="n"/>
      <c r="C86" s="14" t="n"/>
      <c r="D86" s="14" t="n"/>
      <c r="E86" s="15" t="n"/>
      <c r="F86" s="14" t="n"/>
      <c r="G86" s="14" t="n"/>
      <c r="H86" s="16" t="n"/>
      <c r="I86" s="14" t="n"/>
      <c r="J86" s="16" t="n"/>
      <c r="K86" s="17">
        <f>IF(AND(H86="",J86=""),"",MIN(H86,J86))</f>
        <v/>
      </c>
      <c r="L86" s="18">
        <f>IF(K86="","",K86-TODAY())</f>
        <v/>
      </c>
      <c r="M86" s="19">
        <f>IF(K86="","",IF(K86&lt;TODAY(),"Expired",IF(K86-TODAY()&lt;=30,"Expires within 30 days","OK")))</f>
        <v/>
      </c>
      <c r="N86" s="15" t="n"/>
      <c r="O86" s="14" t="n"/>
    </row>
    <row r="87">
      <c r="A87" s="14" t="n"/>
      <c r="B87" s="14" t="n"/>
      <c r="C87" s="14" t="n"/>
      <c r="D87" s="14" t="n"/>
      <c r="E87" s="15" t="n"/>
      <c r="F87" s="14" t="n"/>
      <c r="G87" s="14" t="n"/>
      <c r="H87" s="16" t="n"/>
      <c r="I87" s="14" t="n"/>
      <c r="J87" s="16" t="n"/>
      <c r="K87" s="17">
        <f>IF(AND(H87="",J87=""),"",MIN(H87,J87))</f>
        <v/>
      </c>
      <c r="L87" s="18">
        <f>IF(K87="","",K87-TODAY())</f>
        <v/>
      </c>
      <c r="M87" s="19">
        <f>IF(K87="","",IF(K87&lt;TODAY(),"Expired",IF(K87-TODAY()&lt;=30,"Expires within 30 days","OK")))</f>
        <v/>
      </c>
      <c r="N87" s="15" t="n"/>
      <c r="O87" s="14" t="n"/>
    </row>
    <row r="88">
      <c r="A88" s="14" t="n"/>
      <c r="B88" s="14" t="n"/>
      <c r="C88" s="14" t="n"/>
      <c r="D88" s="14" t="n"/>
      <c r="E88" s="15" t="n"/>
      <c r="F88" s="14" t="n"/>
      <c r="G88" s="14" t="n"/>
      <c r="H88" s="16" t="n"/>
      <c r="I88" s="14" t="n"/>
      <c r="J88" s="16" t="n"/>
      <c r="K88" s="17">
        <f>IF(AND(H88="",J88=""),"",MIN(H88,J88))</f>
        <v/>
      </c>
      <c r="L88" s="18">
        <f>IF(K88="","",K88-TODAY())</f>
        <v/>
      </c>
      <c r="M88" s="19">
        <f>IF(K88="","",IF(K88&lt;TODAY(),"Expired",IF(K88-TODAY()&lt;=30,"Expires within 30 days","OK")))</f>
        <v/>
      </c>
      <c r="N88" s="15" t="n"/>
      <c r="O88" s="14" t="n"/>
    </row>
    <row r="89">
      <c r="A89" s="14" t="n"/>
      <c r="B89" s="14" t="n"/>
      <c r="C89" s="14" t="n"/>
      <c r="D89" s="14" t="n"/>
      <c r="E89" s="15" t="n"/>
      <c r="F89" s="14" t="n"/>
      <c r="G89" s="14" t="n"/>
      <c r="H89" s="16" t="n"/>
      <c r="I89" s="14" t="n"/>
      <c r="J89" s="16" t="n"/>
      <c r="K89" s="17">
        <f>IF(AND(H89="",J89=""),"",MIN(H89,J89))</f>
        <v/>
      </c>
      <c r="L89" s="18">
        <f>IF(K89="","",K89-TODAY())</f>
        <v/>
      </c>
      <c r="M89" s="19">
        <f>IF(K89="","",IF(K89&lt;TODAY(),"Expired",IF(K89-TODAY()&lt;=30,"Expires within 30 days","OK")))</f>
        <v/>
      </c>
      <c r="N89" s="15" t="n"/>
      <c r="O89" s="14" t="n"/>
    </row>
    <row r="90">
      <c r="A90" s="14" t="n"/>
      <c r="B90" s="14" t="n"/>
      <c r="C90" s="14" t="n"/>
      <c r="D90" s="14" t="n"/>
      <c r="E90" s="15" t="n"/>
      <c r="F90" s="14" t="n"/>
      <c r="G90" s="14" t="n"/>
      <c r="H90" s="16" t="n"/>
      <c r="I90" s="14" t="n"/>
      <c r="J90" s="16" t="n"/>
      <c r="K90" s="17">
        <f>IF(AND(H90="",J90=""),"",MIN(H90,J90))</f>
        <v/>
      </c>
      <c r="L90" s="18">
        <f>IF(K90="","",K90-TODAY())</f>
        <v/>
      </c>
      <c r="M90" s="19">
        <f>IF(K90="","",IF(K90&lt;TODAY(),"Expired",IF(K90-TODAY()&lt;=30,"Expires within 30 days","OK")))</f>
        <v/>
      </c>
      <c r="N90" s="15" t="n"/>
      <c r="O90" s="14" t="n"/>
    </row>
    <row r="91">
      <c r="A91" s="14" t="n"/>
      <c r="B91" s="14" t="n"/>
      <c r="C91" s="14" t="n"/>
      <c r="D91" s="14" t="n"/>
      <c r="E91" s="15" t="n"/>
      <c r="F91" s="14" t="n"/>
      <c r="G91" s="14" t="n"/>
      <c r="H91" s="16" t="n"/>
      <c r="I91" s="14" t="n"/>
      <c r="J91" s="16" t="n"/>
      <c r="K91" s="17">
        <f>IF(AND(H91="",J91=""),"",MIN(H91,J91))</f>
        <v/>
      </c>
      <c r="L91" s="18">
        <f>IF(K91="","",K91-TODAY())</f>
        <v/>
      </c>
      <c r="M91" s="19">
        <f>IF(K91="","",IF(K91&lt;TODAY(),"Expired",IF(K91-TODAY()&lt;=30,"Expires within 30 days","OK")))</f>
        <v/>
      </c>
      <c r="N91" s="15" t="n"/>
      <c r="O91" s="14" t="n"/>
    </row>
    <row r="92">
      <c r="A92" s="14" t="n"/>
      <c r="B92" s="14" t="n"/>
      <c r="C92" s="14" t="n"/>
      <c r="D92" s="14" t="n"/>
      <c r="E92" s="15" t="n"/>
      <c r="F92" s="14" t="n"/>
      <c r="G92" s="14" t="n"/>
      <c r="H92" s="16" t="n"/>
      <c r="I92" s="14" t="n"/>
      <c r="J92" s="16" t="n"/>
      <c r="K92" s="17">
        <f>IF(AND(H92="",J92=""),"",MIN(H92,J92))</f>
        <v/>
      </c>
      <c r="L92" s="18">
        <f>IF(K92="","",K92-TODAY())</f>
        <v/>
      </c>
      <c r="M92" s="19">
        <f>IF(K92="","",IF(K92&lt;TODAY(),"Expired",IF(K92-TODAY()&lt;=30,"Expires within 30 days","OK")))</f>
        <v/>
      </c>
      <c r="N92" s="15" t="n"/>
      <c r="O92" s="14" t="n"/>
    </row>
    <row r="93">
      <c r="A93" s="14" t="n"/>
      <c r="B93" s="14" t="n"/>
      <c r="C93" s="14" t="n"/>
      <c r="D93" s="14" t="n"/>
      <c r="E93" s="15" t="n"/>
      <c r="F93" s="14" t="n"/>
      <c r="G93" s="14" t="n"/>
      <c r="H93" s="16" t="n"/>
      <c r="I93" s="14" t="n"/>
      <c r="J93" s="16" t="n"/>
      <c r="K93" s="17">
        <f>IF(AND(H93="",J93=""),"",MIN(H93,J93))</f>
        <v/>
      </c>
      <c r="L93" s="18">
        <f>IF(K93="","",K93-TODAY())</f>
        <v/>
      </c>
      <c r="M93" s="19">
        <f>IF(K93="","",IF(K93&lt;TODAY(),"Expired",IF(K93-TODAY()&lt;=30,"Expires within 30 days","OK")))</f>
        <v/>
      </c>
      <c r="N93" s="15" t="n"/>
      <c r="O93" s="14" t="n"/>
    </row>
    <row r="94">
      <c r="A94" s="14" t="n"/>
      <c r="B94" s="14" t="n"/>
      <c r="C94" s="14" t="n"/>
      <c r="D94" s="14" t="n"/>
      <c r="E94" s="15" t="n"/>
      <c r="F94" s="14" t="n"/>
      <c r="G94" s="14" t="n"/>
      <c r="H94" s="16" t="n"/>
      <c r="I94" s="14" t="n"/>
      <c r="J94" s="16" t="n"/>
      <c r="K94" s="17">
        <f>IF(AND(H94="",J94=""),"",MIN(H94,J94))</f>
        <v/>
      </c>
      <c r="L94" s="18">
        <f>IF(K94="","",K94-TODAY())</f>
        <v/>
      </c>
      <c r="M94" s="19">
        <f>IF(K94="","",IF(K94&lt;TODAY(),"Expired",IF(K94-TODAY()&lt;=30,"Expires within 30 days","OK")))</f>
        <v/>
      </c>
      <c r="N94" s="15" t="n"/>
      <c r="O94" s="14" t="n"/>
    </row>
    <row r="95">
      <c r="A95" s="14" t="n"/>
      <c r="B95" s="14" t="n"/>
      <c r="C95" s="14" t="n"/>
      <c r="D95" s="14" t="n"/>
      <c r="E95" s="15" t="n"/>
      <c r="F95" s="14" t="n"/>
      <c r="G95" s="14" t="n"/>
      <c r="H95" s="16" t="n"/>
      <c r="I95" s="14" t="n"/>
      <c r="J95" s="16" t="n"/>
      <c r="K95" s="17">
        <f>IF(AND(H95="",J95=""),"",MIN(H95,J95))</f>
        <v/>
      </c>
      <c r="L95" s="18">
        <f>IF(K95="","",K95-TODAY())</f>
        <v/>
      </c>
      <c r="M95" s="19">
        <f>IF(K95="","",IF(K95&lt;TODAY(),"Expired",IF(K95-TODAY()&lt;=30,"Expires within 30 days","OK")))</f>
        <v/>
      </c>
      <c r="N95" s="15" t="n"/>
      <c r="O95" s="14" t="n"/>
    </row>
    <row r="96">
      <c r="A96" s="14" t="n"/>
      <c r="B96" s="14" t="n"/>
      <c r="C96" s="14" t="n"/>
      <c r="D96" s="14" t="n"/>
      <c r="E96" s="15" t="n"/>
      <c r="F96" s="14" t="n"/>
      <c r="G96" s="14" t="n"/>
      <c r="H96" s="16" t="n"/>
      <c r="I96" s="14" t="n"/>
      <c r="J96" s="16" t="n"/>
      <c r="K96" s="17">
        <f>IF(AND(H96="",J96=""),"",MIN(H96,J96))</f>
        <v/>
      </c>
      <c r="L96" s="18">
        <f>IF(K96="","",K96-TODAY())</f>
        <v/>
      </c>
      <c r="M96" s="19">
        <f>IF(K96="","",IF(K96&lt;TODAY(),"Expired",IF(K96-TODAY()&lt;=30,"Expires within 30 days","OK")))</f>
        <v/>
      </c>
      <c r="N96" s="15" t="n"/>
      <c r="O96" s="14" t="n"/>
    </row>
    <row r="97">
      <c r="A97" s="14" t="n"/>
      <c r="B97" s="14" t="n"/>
      <c r="C97" s="14" t="n"/>
      <c r="D97" s="14" t="n"/>
      <c r="E97" s="15" t="n"/>
      <c r="F97" s="14" t="n"/>
      <c r="G97" s="14" t="n"/>
      <c r="H97" s="16" t="n"/>
      <c r="I97" s="14" t="n"/>
      <c r="J97" s="16" t="n"/>
      <c r="K97" s="17">
        <f>IF(AND(H97="",J97=""),"",MIN(H97,J97))</f>
        <v/>
      </c>
      <c r="L97" s="18">
        <f>IF(K97="","",K97-TODAY())</f>
        <v/>
      </c>
      <c r="M97" s="19">
        <f>IF(K97="","",IF(K97&lt;TODAY(),"Expired",IF(K97-TODAY()&lt;=30,"Expires within 30 days","OK")))</f>
        <v/>
      </c>
      <c r="N97" s="15" t="n"/>
      <c r="O97" s="14" t="n"/>
    </row>
    <row r="98">
      <c r="A98" s="14" t="n"/>
      <c r="B98" s="14" t="n"/>
      <c r="C98" s="14" t="n"/>
      <c r="D98" s="14" t="n"/>
      <c r="E98" s="15" t="n"/>
      <c r="F98" s="14" t="n"/>
      <c r="G98" s="14" t="n"/>
      <c r="H98" s="16" t="n"/>
      <c r="I98" s="14" t="n"/>
      <c r="J98" s="16" t="n"/>
      <c r="K98" s="17">
        <f>IF(AND(H98="",J98=""),"",MIN(H98,J98))</f>
        <v/>
      </c>
      <c r="L98" s="18">
        <f>IF(K98="","",K98-TODAY())</f>
        <v/>
      </c>
      <c r="M98" s="19">
        <f>IF(K98="","",IF(K98&lt;TODAY(),"Expired",IF(K98-TODAY()&lt;=30,"Expires within 30 days","OK")))</f>
        <v/>
      </c>
      <c r="N98" s="15" t="n"/>
      <c r="O98" s="14" t="n"/>
    </row>
    <row r="99">
      <c r="A99" s="14" t="n"/>
      <c r="B99" s="14" t="n"/>
      <c r="C99" s="14" t="n"/>
      <c r="D99" s="14" t="n"/>
      <c r="E99" s="15" t="n"/>
      <c r="F99" s="14" t="n"/>
      <c r="G99" s="14" t="n"/>
      <c r="H99" s="16" t="n"/>
      <c r="I99" s="14" t="n"/>
      <c r="J99" s="16" t="n"/>
      <c r="K99" s="17">
        <f>IF(AND(H99="",J99=""),"",MIN(H99,J99))</f>
        <v/>
      </c>
      <c r="L99" s="18">
        <f>IF(K99="","",K99-TODAY())</f>
        <v/>
      </c>
      <c r="M99" s="19">
        <f>IF(K99="","",IF(K99&lt;TODAY(),"Expired",IF(K99-TODAY()&lt;=30,"Expires within 30 days","OK")))</f>
        <v/>
      </c>
      <c r="N99" s="15" t="n"/>
      <c r="O99" s="14" t="n"/>
    </row>
    <row r="100">
      <c r="A100" s="14" t="n"/>
      <c r="B100" s="14" t="n"/>
      <c r="C100" s="14" t="n"/>
      <c r="D100" s="14" t="n"/>
      <c r="E100" s="15" t="n"/>
      <c r="F100" s="14" t="n"/>
      <c r="G100" s="14" t="n"/>
      <c r="H100" s="16" t="n"/>
      <c r="I100" s="14" t="n"/>
      <c r="J100" s="16" t="n"/>
      <c r="K100" s="17">
        <f>IF(AND(H100="",J100=""),"",MIN(H100,J100))</f>
        <v/>
      </c>
      <c r="L100" s="18">
        <f>IF(K100="","",K100-TODAY())</f>
        <v/>
      </c>
      <c r="M100" s="19">
        <f>IF(K100="","",IF(K100&lt;TODAY(),"Expired",IF(K100-TODAY()&lt;=30,"Expires within 30 days","OK")))</f>
        <v/>
      </c>
      <c r="N100" s="15" t="n"/>
      <c r="O100" s="14" t="n"/>
    </row>
    <row r="101">
      <c r="A101" s="14" t="n"/>
      <c r="B101" s="14" t="n"/>
      <c r="C101" s="14" t="n"/>
      <c r="D101" s="14" t="n"/>
      <c r="E101" s="15" t="n"/>
      <c r="F101" s="14" t="n"/>
      <c r="G101" s="14" t="n"/>
      <c r="H101" s="16" t="n"/>
      <c r="I101" s="14" t="n"/>
      <c r="J101" s="16" t="n"/>
      <c r="K101" s="17">
        <f>IF(AND(H101="",J101=""),"",MIN(H101,J101))</f>
        <v/>
      </c>
      <c r="L101" s="18">
        <f>IF(K101="","",K101-TODAY())</f>
        <v/>
      </c>
      <c r="M101" s="19">
        <f>IF(K101="","",IF(K101&lt;TODAY(),"Expired",IF(K101-TODAY()&lt;=30,"Expires within 30 days","OK")))</f>
        <v/>
      </c>
      <c r="N101" s="15" t="n"/>
      <c r="O101" s="14" t="n"/>
    </row>
    <row r="102">
      <c r="A102" s="14" t="n"/>
      <c r="B102" s="14" t="n"/>
      <c r="C102" s="14" t="n"/>
      <c r="D102" s="14" t="n"/>
      <c r="E102" s="15" t="n"/>
      <c r="F102" s="14" t="n"/>
      <c r="G102" s="14" t="n"/>
      <c r="H102" s="16" t="n"/>
      <c r="I102" s="14" t="n"/>
      <c r="J102" s="16" t="n"/>
      <c r="K102" s="17">
        <f>IF(AND(H102="",J102=""),"",MIN(H102,J102))</f>
        <v/>
      </c>
      <c r="L102" s="18">
        <f>IF(K102="","",K102-TODAY())</f>
        <v/>
      </c>
      <c r="M102" s="19">
        <f>IF(K102="","",IF(K102&lt;TODAY(),"Expired",IF(K102-TODAY()&lt;=30,"Expires within 30 days","OK")))</f>
        <v/>
      </c>
      <c r="N102" s="15" t="n"/>
      <c r="O102" s="14" t="n"/>
    </row>
    <row r="103">
      <c r="A103" s="14" t="n"/>
      <c r="B103" s="14" t="n"/>
      <c r="C103" s="14" t="n"/>
      <c r="D103" s="14" t="n"/>
      <c r="E103" s="15" t="n"/>
      <c r="F103" s="14" t="n"/>
      <c r="G103" s="14" t="n"/>
      <c r="H103" s="16" t="n"/>
      <c r="I103" s="14" t="n"/>
      <c r="J103" s="16" t="n"/>
      <c r="K103" s="17">
        <f>IF(AND(H103="",J103=""),"",MIN(H103,J103))</f>
        <v/>
      </c>
      <c r="L103" s="18">
        <f>IF(K103="","",K103-TODAY())</f>
        <v/>
      </c>
      <c r="M103" s="19">
        <f>IF(K103="","",IF(K103&lt;TODAY(),"Expired",IF(K103-TODAY()&lt;=30,"Expires within 30 days","OK")))</f>
        <v/>
      </c>
      <c r="N103" s="15" t="n"/>
      <c r="O103" s="14" t="n"/>
    </row>
    <row r="104">
      <c r="A104" s="14" t="n"/>
      <c r="B104" s="14" t="n"/>
      <c r="C104" s="14" t="n"/>
      <c r="D104" s="14" t="n"/>
      <c r="E104" s="15" t="n"/>
      <c r="F104" s="14" t="n"/>
      <c r="G104" s="14" t="n"/>
      <c r="H104" s="16" t="n"/>
      <c r="I104" s="14" t="n"/>
      <c r="J104" s="16" t="n"/>
      <c r="K104" s="17">
        <f>IF(AND(H104="",J104=""),"",MIN(H104,J104))</f>
        <v/>
      </c>
      <c r="L104" s="18">
        <f>IF(K104="","",K104-TODAY())</f>
        <v/>
      </c>
      <c r="M104" s="19">
        <f>IF(K104="","",IF(K104&lt;TODAY(),"Expired",IF(K104-TODAY()&lt;=30,"Expires within 30 days","OK")))</f>
        <v/>
      </c>
      <c r="N104" s="15" t="n"/>
      <c r="O104" s="14" t="n"/>
    </row>
    <row r="105">
      <c r="A105" s="14" t="n"/>
      <c r="B105" s="14" t="n"/>
      <c r="C105" s="14" t="n"/>
      <c r="D105" s="14" t="n"/>
      <c r="E105" s="15" t="n"/>
      <c r="F105" s="14" t="n"/>
      <c r="G105" s="14" t="n"/>
      <c r="H105" s="16" t="n"/>
      <c r="I105" s="14" t="n"/>
      <c r="J105" s="16" t="n"/>
      <c r="K105" s="17">
        <f>IF(AND(H105="",J105=""),"",MIN(H105,J105))</f>
        <v/>
      </c>
      <c r="L105" s="18">
        <f>IF(K105="","",K105-TODAY())</f>
        <v/>
      </c>
      <c r="M105" s="19">
        <f>IF(K105="","",IF(K105&lt;TODAY(),"Expired",IF(K105-TODAY()&lt;=30,"Expires within 30 days","OK")))</f>
        <v/>
      </c>
      <c r="N105" s="15" t="n"/>
      <c r="O105" s="14" t="n"/>
    </row>
    <row r="106">
      <c r="A106" s="14" t="n"/>
      <c r="B106" s="14" t="n"/>
      <c r="C106" s="14" t="n"/>
      <c r="D106" s="14" t="n"/>
      <c r="E106" s="15" t="n"/>
      <c r="F106" s="14" t="n"/>
      <c r="G106" s="14" t="n"/>
      <c r="H106" s="16" t="n"/>
      <c r="I106" s="14" t="n"/>
      <c r="J106" s="16" t="n"/>
      <c r="K106" s="17">
        <f>IF(AND(H106="",J106=""),"",MIN(H106,J106))</f>
        <v/>
      </c>
      <c r="L106" s="18">
        <f>IF(K106="","",K106-TODAY())</f>
        <v/>
      </c>
      <c r="M106" s="19">
        <f>IF(K106="","",IF(K106&lt;TODAY(),"Expired",IF(K106-TODAY()&lt;=30,"Expires within 30 days","OK")))</f>
        <v/>
      </c>
      <c r="N106" s="15" t="n"/>
      <c r="O106" s="14" t="n"/>
    </row>
    <row r="107">
      <c r="A107" s="14" t="n"/>
      <c r="B107" s="14" t="n"/>
      <c r="C107" s="14" t="n"/>
      <c r="D107" s="14" t="n"/>
      <c r="E107" s="15" t="n"/>
      <c r="F107" s="14" t="n"/>
      <c r="G107" s="14" t="n"/>
      <c r="H107" s="16" t="n"/>
      <c r="I107" s="14" t="n"/>
      <c r="J107" s="16" t="n"/>
      <c r="K107" s="17">
        <f>IF(AND(H107="",J107=""),"",MIN(H107,J107))</f>
        <v/>
      </c>
      <c r="L107" s="18">
        <f>IF(K107="","",K107-TODAY())</f>
        <v/>
      </c>
      <c r="M107" s="19">
        <f>IF(K107="","",IF(K107&lt;TODAY(),"Expired",IF(K107-TODAY()&lt;=30,"Expires within 30 days","OK")))</f>
        <v/>
      </c>
      <c r="N107" s="15" t="n"/>
      <c r="O107" s="14" t="n"/>
    </row>
    <row r="108">
      <c r="A108" s="14" t="n"/>
      <c r="B108" s="14" t="n"/>
      <c r="C108" s="14" t="n"/>
      <c r="D108" s="14" t="n"/>
      <c r="E108" s="15" t="n"/>
      <c r="F108" s="14" t="n"/>
      <c r="G108" s="14" t="n"/>
      <c r="H108" s="16" t="n"/>
      <c r="I108" s="14" t="n"/>
      <c r="J108" s="16" t="n"/>
      <c r="K108" s="17">
        <f>IF(AND(H108="",J108=""),"",MIN(H108,J108))</f>
        <v/>
      </c>
      <c r="L108" s="18">
        <f>IF(K108="","",K108-TODAY())</f>
        <v/>
      </c>
      <c r="M108" s="19">
        <f>IF(K108="","",IF(K108&lt;TODAY(),"Expired",IF(K108-TODAY()&lt;=30,"Expires within 30 days","OK")))</f>
        <v/>
      </c>
      <c r="N108" s="15" t="n"/>
      <c r="O108" s="14" t="n"/>
    </row>
    <row r="109">
      <c r="A109" s="14" t="n"/>
      <c r="B109" s="14" t="n"/>
      <c r="C109" s="14" t="n"/>
      <c r="D109" s="14" t="n"/>
      <c r="E109" s="15" t="n"/>
      <c r="F109" s="14" t="n"/>
      <c r="G109" s="14" t="n"/>
      <c r="H109" s="16" t="n"/>
      <c r="I109" s="14" t="n"/>
      <c r="J109" s="16" t="n"/>
      <c r="K109" s="17">
        <f>IF(AND(H109="",J109=""),"",MIN(H109,J109))</f>
        <v/>
      </c>
      <c r="L109" s="18">
        <f>IF(K109="","",K109-TODAY())</f>
        <v/>
      </c>
      <c r="M109" s="19">
        <f>IF(K109="","",IF(K109&lt;TODAY(),"Expired",IF(K109-TODAY()&lt;=30,"Expires within 30 days","OK")))</f>
        <v/>
      </c>
      <c r="N109" s="15" t="n"/>
      <c r="O109" s="14" t="n"/>
    </row>
    <row r="110">
      <c r="A110" s="14" t="n"/>
      <c r="B110" s="14" t="n"/>
      <c r="C110" s="14" t="n"/>
      <c r="D110" s="14" t="n"/>
      <c r="E110" s="15" t="n"/>
      <c r="F110" s="14" t="n"/>
      <c r="G110" s="14" t="n"/>
      <c r="H110" s="16" t="n"/>
      <c r="I110" s="14" t="n"/>
      <c r="J110" s="16" t="n"/>
      <c r="K110" s="17">
        <f>IF(AND(H110="",J110=""),"",MIN(H110,J110))</f>
        <v/>
      </c>
      <c r="L110" s="18">
        <f>IF(K110="","",K110-TODAY())</f>
        <v/>
      </c>
      <c r="M110" s="19">
        <f>IF(K110="","",IF(K110&lt;TODAY(),"Expired",IF(K110-TODAY()&lt;=30,"Expires within 30 days","OK")))</f>
        <v/>
      </c>
      <c r="N110" s="15" t="n"/>
      <c r="O110" s="14" t="n"/>
    </row>
    <row r="111">
      <c r="A111" s="14" t="n"/>
      <c r="B111" s="14" t="n"/>
      <c r="C111" s="14" t="n"/>
      <c r="D111" s="14" t="n"/>
      <c r="E111" s="15" t="n"/>
      <c r="F111" s="14" t="n"/>
      <c r="G111" s="14" t="n"/>
      <c r="H111" s="16" t="n"/>
      <c r="I111" s="14" t="n"/>
      <c r="J111" s="16" t="n"/>
      <c r="K111" s="17">
        <f>IF(AND(H111="",J111=""),"",MIN(H111,J111))</f>
        <v/>
      </c>
      <c r="L111" s="18">
        <f>IF(K111="","",K111-TODAY())</f>
        <v/>
      </c>
      <c r="M111" s="19">
        <f>IF(K111="","",IF(K111&lt;TODAY(),"Expired",IF(K111-TODAY()&lt;=30,"Expires within 30 days","OK")))</f>
        <v/>
      </c>
      <c r="N111" s="15" t="n"/>
      <c r="O111" s="14" t="n"/>
    </row>
    <row r="112">
      <c r="A112" s="14" t="n"/>
      <c r="B112" s="14" t="n"/>
      <c r="C112" s="14" t="n"/>
      <c r="D112" s="14" t="n"/>
      <c r="E112" s="15" t="n"/>
      <c r="F112" s="14" t="n"/>
      <c r="G112" s="14" t="n"/>
      <c r="H112" s="16" t="n"/>
      <c r="I112" s="14" t="n"/>
      <c r="J112" s="16" t="n"/>
      <c r="K112" s="17">
        <f>IF(AND(H112="",J112=""),"",MIN(H112,J112))</f>
        <v/>
      </c>
      <c r="L112" s="18">
        <f>IF(K112="","",K112-TODAY())</f>
        <v/>
      </c>
      <c r="M112" s="19">
        <f>IF(K112="","",IF(K112&lt;TODAY(),"Expired",IF(K112-TODAY()&lt;=30,"Expires within 30 days","OK")))</f>
        <v/>
      </c>
      <c r="N112" s="15" t="n"/>
      <c r="O112" s="14" t="n"/>
    </row>
    <row r="113">
      <c r="A113" s="14" t="n"/>
      <c r="B113" s="14" t="n"/>
      <c r="C113" s="14" t="n"/>
      <c r="D113" s="14" t="n"/>
      <c r="E113" s="15" t="n"/>
      <c r="F113" s="14" t="n"/>
      <c r="G113" s="14" t="n"/>
      <c r="H113" s="16" t="n"/>
      <c r="I113" s="14" t="n"/>
      <c r="J113" s="16" t="n"/>
      <c r="K113" s="17">
        <f>IF(AND(H113="",J113=""),"",MIN(H113,J113))</f>
        <v/>
      </c>
      <c r="L113" s="18">
        <f>IF(K113="","",K113-TODAY())</f>
        <v/>
      </c>
      <c r="M113" s="19">
        <f>IF(K113="","",IF(K113&lt;TODAY(),"Expired",IF(K113-TODAY()&lt;=30,"Expires within 30 days","OK")))</f>
        <v/>
      </c>
      <c r="N113" s="15" t="n"/>
      <c r="O113" s="14" t="n"/>
    </row>
    <row r="114">
      <c r="A114" s="14" t="n"/>
      <c r="B114" s="14" t="n"/>
      <c r="C114" s="14" t="n"/>
      <c r="D114" s="14" t="n"/>
      <c r="E114" s="15" t="n"/>
      <c r="F114" s="14" t="n"/>
      <c r="G114" s="14" t="n"/>
      <c r="H114" s="16" t="n"/>
      <c r="I114" s="14" t="n"/>
      <c r="J114" s="16" t="n"/>
      <c r="K114" s="17">
        <f>IF(AND(H114="",J114=""),"",MIN(H114,J114))</f>
        <v/>
      </c>
      <c r="L114" s="18">
        <f>IF(K114="","",K114-TODAY())</f>
        <v/>
      </c>
      <c r="M114" s="19">
        <f>IF(K114="","",IF(K114&lt;TODAY(),"Expired",IF(K114-TODAY()&lt;=30,"Expires within 30 days","OK")))</f>
        <v/>
      </c>
      <c r="N114" s="15" t="n"/>
      <c r="O114" s="14" t="n"/>
    </row>
    <row r="115">
      <c r="A115" s="14" t="n"/>
      <c r="B115" s="14" t="n"/>
      <c r="C115" s="14" t="n"/>
      <c r="D115" s="14" t="n"/>
      <c r="E115" s="15" t="n"/>
      <c r="F115" s="14" t="n"/>
      <c r="G115" s="14" t="n"/>
      <c r="H115" s="16" t="n"/>
      <c r="I115" s="14" t="n"/>
      <c r="J115" s="16" t="n"/>
      <c r="K115" s="17">
        <f>IF(AND(H115="",J115=""),"",MIN(H115,J115))</f>
        <v/>
      </c>
      <c r="L115" s="18">
        <f>IF(K115="","",K115-TODAY())</f>
        <v/>
      </c>
      <c r="M115" s="19">
        <f>IF(K115="","",IF(K115&lt;TODAY(),"Expired",IF(K115-TODAY()&lt;=30,"Expires within 30 days","OK")))</f>
        <v/>
      </c>
      <c r="N115" s="15" t="n"/>
      <c r="O115" s="14" t="n"/>
    </row>
    <row r="116">
      <c r="A116" s="14" t="n"/>
      <c r="B116" s="14" t="n"/>
      <c r="C116" s="14" t="n"/>
      <c r="D116" s="14" t="n"/>
      <c r="E116" s="15" t="n"/>
      <c r="F116" s="14" t="n"/>
      <c r="G116" s="14" t="n"/>
      <c r="H116" s="16" t="n"/>
      <c r="I116" s="14" t="n"/>
      <c r="J116" s="16" t="n"/>
      <c r="K116" s="17">
        <f>IF(AND(H116="",J116=""),"",MIN(H116,J116))</f>
        <v/>
      </c>
      <c r="L116" s="18">
        <f>IF(K116="","",K116-TODAY())</f>
        <v/>
      </c>
      <c r="M116" s="19">
        <f>IF(K116="","",IF(K116&lt;TODAY(),"Expired",IF(K116-TODAY()&lt;=30,"Expires within 30 days","OK")))</f>
        <v/>
      </c>
      <c r="N116" s="15" t="n"/>
      <c r="O116" s="14" t="n"/>
    </row>
    <row r="117">
      <c r="A117" s="14" t="n"/>
      <c r="B117" s="14" t="n"/>
      <c r="C117" s="14" t="n"/>
      <c r="D117" s="14" t="n"/>
      <c r="E117" s="15" t="n"/>
      <c r="F117" s="14" t="n"/>
      <c r="G117" s="14" t="n"/>
      <c r="H117" s="16" t="n"/>
      <c r="I117" s="14" t="n"/>
      <c r="J117" s="16" t="n"/>
      <c r="K117" s="17">
        <f>IF(AND(H117="",J117=""),"",MIN(H117,J117))</f>
        <v/>
      </c>
      <c r="L117" s="18">
        <f>IF(K117="","",K117-TODAY())</f>
        <v/>
      </c>
      <c r="M117" s="19">
        <f>IF(K117="","",IF(K117&lt;TODAY(),"Expired",IF(K117-TODAY()&lt;=30,"Expires within 30 days","OK")))</f>
        <v/>
      </c>
      <c r="N117" s="15" t="n"/>
      <c r="O117" s="14" t="n"/>
    </row>
    <row r="118">
      <c r="A118" s="14" t="n"/>
      <c r="B118" s="14" t="n"/>
      <c r="C118" s="14" t="n"/>
      <c r="D118" s="14" t="n"/>
      <c r="E118" s="15" t="n"/>
      <c r="F118" s="14" t="n"/>
      <c r="G118" s="14" t="n"/>
      <c r="H118" s="16" t="n"/>
      <c r="I118" s="14" t="n"/>
      <c r="J118" s="16" t="n"/>
      <c r="K118" s="17">
        <f>IF(AND(H118="",J118=""),"",MIN(H118,J118))</f>
        <v/>
      </c>
      <c r="L118" s="18">
        <f>IF(K118="","",K118-TODAY())</f>
        <v/>
      </c>
      <c r="M118" s="19">
        <f>IF(K118="","",IF(K118&lt;TODAY(),"Expired",IF(K118-TODAY()&lt;=30,"Expires within 30 days","OK")))</f>
        <v/>
      </c>
      <c r="N118" s="15" t="n"/>
      <c r="O118" s="14" t="n"/>
    </row>
    <row r="119">
      <c r="A119" s="14" t="n"/>
      <c r="B119" s="14" t="n"/>
      <c r="C119" s="14" t="n"/>
      <c r="D119" s="14" t="n"/>
      <c r="E119" s="15" t="n"/>
      <c r="F119" s="14" t="n"/>
      <c r="G119" s="14" t="n"/>
      <c r="H119" s="16" t="n"/>
      <c r="I119" s="14" t="n"/>
      <c r="J119" s="16" t="n"/>
      <c r="K119" s="17">
        <f>IF(AND(H119="",J119=""),"",MIN(H119,J119))</f>
        <v/>
      </c>
      <c r="L119" s="18">
        <f>IF(K119="","",K119-TODAY())</f>
        <v/>
      </c>
      <c r="M119" s="19">
        <f>IF(K119="","",IF(K119&lt;TODAY(),"Expired",IF(K119-TODAY()&lt;=30,"Expires within 30 days","OK")))</f>
        <v/>
      </c>
      <c r="N119" s="15" t="n"/>
      <c r="O119" s="14" t="n"/>
    </row>
    <row r="120">
      <c r="A120" s="14" t="n"/>
      <c r="B120" s="14" t="n"/>
      <c r="C120" s="14" t="n"/>
      <c r="D120" s="14" t="n"/>
      <c r="E120" s="15" t="n"/>
      <c r="F120" s="14" t="n"/>
      <c r="G120" s="14" t="n"/>
      <c r="H120" s="16" t="n"/>
      <c r="I120" s="14" t="n"/>
      <c r="J120" s="16" t="n"/>
      <c r="K120" s="17">
        <f>IF(AND(H120="",J120=""),"",MIN(H120,J120))</f>
        <v/>
      </c>
      <c r="L120" s="18">
        <f>IF(K120="","",K120-TODAY())</f>
        <v/>
      </c>
      <c r="M120" s="19">
        <f>IF(K120="","",IF(K120&lt;TODAY(),"Expired",IF(K120-TODAY()&lt;=30,"Expires within 30 days","OK")))</f>
        <v/>
      </c>
      <c r="N120" s="15" t="n"/>
      <c r="O120" s="14" t="n"/>
    </row>
    <row r="121">
      <c r="A121" s="14" t="n"/>
      <c r="B121" s="14" t="n"/>
      <c r="C121" s="14" t="n"/>
      <c r="D121" s="14" t="n"/>
      <c r="E121" s="15" t="n"/>
      <c r="F121" s="14" t="n"/>
      <c r="G121" s="14" t="n"/>
      <c r="H121" s="16" t="n"/>
      <c r="I121" s="14" t="n"/>
      <c r="J121" s="16" t="n"/>
      <c r="K121" s="17">
        <f>IF(AND(H121="",J121=""),"",MIN(H121,J121))</f>
        <v/>
      </c>
      <c r="L121" s="18">
        <f>IF(K121="","",K121-TODAY())</f>
        <v/>
      </c>
      <c r="M121" s="19">
        <f>IF(K121="","",IF(K121&lt;TODAY(),"Expired",IF(K121-TODAY()&lt;=30,"Expires within 30 days","OK")))</f>
        <v/>
      </c>
      <c r="N121" s="15" t="n"/>
      <c r="O121" s="14" t="n"/>
    </row>
    <row r="122">
      <c r="A122" s="14" t="n"/>
      <c r="B122" s="14" t="n"/>
      <c r="C122" s="14" t="n"/>
      <c r="D122" s="14" t="n"/>
      <c r="E122" s="15" t="n"/>
      <c r="F122" s="14" t="n"/>
      <c r="G122" s="14" t="n"/>
      <c r="H122" s="16" t="n"/>
      <c r="I122" s="14" t="n"/>
      <c r="J122" s="16" t="n"/>
      <c r="K122" s="17">
        <f>IF(AND(H122="",J122=""),"",MIN(H122,J122))</f>
        <v/>
      </c>
      <c r="L122" s="18">
        <f>IF(K122="","",K122-TODAY())</f>
        <v/>
      </c>
      <c r="M122" s="19">
        <f>IF(K122="","",IF(K122&lt;TODAY(),"Expired",IF(K122-TODAY()&lt;=30,"Expires within 30 days","OK")))</f>
        <v/>
      </c>
      <c r="N122" s="15" t="n"/>
      <c r="O122" s="14" t="n"/>
    </row>
    <row r="123">
      <c r="A123" s="14" t="n"/>
      <c r="B123" s="14" t="n"/>
      <c r="C123" s="14" t="n"/>
      <c r="D123" s="14" t="n"/>
      <c r="E123" s="15" t="n"/>
      <c r="F123" s="14" t="n"/>
      <c r="G123" s="14" t="n"/>
      <c r="H123" s="16" t="n"/>
      <c r="I123" s="14" t="n"/>
      <c r="J123" s="16" t="n"/>
      <c r="K123" s="17">
        <f>IF(AND(H123="",J123=""),"",MIN(H123,J123))</f>
        <v/>
      </c>
      <c r="L123" s="18">
        <f>IF(K123="","",K123-TODAY())</f>
        <v/>
      </c>
      <c r="M123" s="19">
        <f>IF(K123="","",IF(K123&lt;TODAY(),"Expired",IF(K123-TODAY()&lt;=30,"Expires within 30 days","OK")))</f>
        <v/>
      </c>
      <c r="N123" s="15" t="n"/>
      <c r="O123" s="14" t="n"/>
    </row>
    <row r="124">
      <c r="A124" s="14" t="n"/>
      <c r="B124" s="14" t="n"/>
      <c r="C124" s="14" t="n"/>
      <c r="D124" s="14" t="n"/>
      <c r="E124" s="15" t="n"/>
      <c r="F124" s="14" t="n"/>
      <c r="G124" s="14" t="n"/>
      <c r="H124" s="16" t="n"/>
      <c r="I124" s="14" t="n"/>
      <c r="J124" s="16" t="n"/>
      <c r="K124" s="17">
        <f>IF(AND(H124="",J124=""),"",MIN(H124,J124))</f>
        <v/>
      </c>
      <c r="L124" s="18">
        <f>IF(K124="","",K124-TODAY())</f>
        <v/>
      </c>
      <c r="M124" s="19">
        <f>IF(K124="","",IF(K124&lt;TODAY(),"Expired",IF(K124-TODAY()&lt;=30,"Expires within 30 days","OK")))</f>
        <v/>
      </c>
      <c r="N124" s="15" t="n"/>
      <c r="O124" s="14" t="n"/>
    </row>
    <row r="125">
      <c r="A125" s="14" t="n"/>
      <c r="B125" s="14" t="n"/>
      <c r="C125" s="14" t="n"/>
      <c r="D125" s="14" t="n"/>
      <c r="E125" s="15" t="n"/>
      <c r="F125" s="14" t="n"/>
      <c r="G125" s="14" t="n"/>
      <c r="H125" s="16" t="n"/>
      <c r="I125" s="14" t="n"/>
      <c r="J125" s="16" t="n"/>
      <c r="K125" s="17">
        <f>IF(AND(H125="",J125=""),"",MIN(H125,J125))</f>
        <v/>
      </c>
      <c r="L125" s="18">
        <f>IF(K125="","",K125-TODAY())</f>
        <v/>
      </c>
      <c r="M125" s="19">
        <f>IF(K125="","",IF(K125&lt;TODAY(),"Expired",IF(K125-TODAY()&lt;=30,"Expires within 30 days","OK")))</f>
        <v/>
      </c>
      <c r="N125" s="15" t="n"/>
      <c r="O125" s="14" t="n"/>
    </row>
    <row r="126">
      <c r="A126" s="14" t="n"/>
      <c r="B126" s="14" t="n"/>
      <c r="C126" s="14" t="n"/>
      <c r="D126" s="14" t="n"/>
      <c r="E126" s="15" t="n"/>
      <c r="F126" s="14" t="n"/>
      <c r="G126" s="14" t="n"/>
      <c r="H126" s="16" t="n"/>
      <c r="I126" s="14" t="n"/>
      <c r="J126" s="16" t="n"/>
      <c r="K126" s="17">
        <f>IF(AND(H126="",J126=""),"",MIN(H126,J126))</f>
        <v/>
      </c>
      <c r="L126" s="18">
        <f>IF(K126="","",K126-TODAY())</f>
        <v/>
      </c>
      <c r="M126" s="19">
        <f>IF(K126="","",IF(K126&lt;TODAY(),"Expired",IF(K126-TODAY()&lt;=30,"Expires within 30 days","OK")))</f>
        <v/>
      </c>
      <c r="N126" s="15" t="n"/>
      <c r="O126" s="14" t="n"/>
    </row>
    <row r="127">
      <c r="A127" s="14" t="n"/>
      <c r="B127" s="14" t="n"/>
      <c r="C127" s="14" t="n"/>
      <c r="D127" s="14" t="n"/>
      <c r="E127" s="15" t="n"/>
      <c r="F127" s="14" t="n"/>
      <c r="G127" s="14" t="n"/>
      <c r="H127" s="16" t="n"/>
      <c r="I127" s="14" t="n"/>
      <c r="J127" s="16" t="n"/>
      <c r="K127" s="17">
        <f>IF(AND(H127="",J127=""),"",MIN(H127,J127))</f>
        <v/>
      </c>
      <c r="L127" s="18">
        <f>IF(K127="","",K127-TODAY())</f>
        <v/>
      </c>
      <c r="M127" s="19">
        <f>IF(K127="","",IF(K127&lt;TODAY(),"Expired",IF(K127-TODAY()&lt;=30,"Expires within 30 days","OK")))</f>
        <v/>
      </c>
      <c r="N127" s="15" t="n"/>
      <c r="O127" s="14" t="n"/>
    </row>
    <row r="128">
      <c r="A128" s="14" t="n"/>
      <c r="B128" s="14" t="n"/>
      <c r="C128" s="14" t="n"/>
      <c r="D128" s="14" t="n"/>
      <c r="E128" s="15" t="n"/>
      <c r="F128" s="14" t="n"/>
      <c r="G128" s="14" t="n"/>
      <c r="H128" s="16" t="n"/>
      <c r="I128" s="14" t="n"/>
      <c r="J128" s="16" t="n"/>
      <c r="K128" s="17">
        <f>IF(AND(H128="",J128=""),"",MIN(H128,J128))</f>
        <v/>
      </c>
      <c r="L128" s="18">
        <f>IF(K128="","",K128-TODAY())</f>
        <v/>
      </c>
      <c r="M128" s="19">
        <f>IF(K128="","",IF(K128&lt;TODAY(),"Expired",IF(K128-TODAY()&lt;=30,"Expires within 30 days","OK")))</f>
        <v/>
      </c>
      <c r="N128" s="15" t="n"/>
      <c r="O128" s="14" t="n"/>
    </row>
    <row r="129">
      <c r="A129" s="14" t="n"/>
      <c r="B129" s="14" t="n"/>
      <c r="C129" s="14" t="n"/>
      <c r="D129" s="14" t="n"/>
      <c r="E129" s="15" t="n"/>
      <c r="F129" s="14" t="n"/>
      <c r="G129" s="14" t="n"/>
      <c r="H129" s="16" t="n"/>
      <c r="I129" s="14" t="n"/>
      <c r="J129" s="16" t="n"/>
      <c r="K129" s="17">
        <f>IF(AND(H129="",J129=""),"",MIN(H129,J129))</f>
        <v/>
      </c>
      <c r="L129" s="18">
        <f>IF(K129="","",K129-TODAY())</f>
        <v/>
      </c>
      <c r="M129" s="19">
        <f>IF(K129="","",IF(K129&lt;TODAY(),"Expired",IF(K129-TODAY()&lt;=30,"Expires within 30 days","OK")))</f>
        <v/>
      </c>
      <c r="N129" s="15" t="n"/>
      <c r="O129" s="14" t="n"/>
    </row>
    <row r="130">
      <c r="A130" s="14" t="n"/>
      <c r="B130" s="14" t="n"/>
      <c r="C130" s="14" t="n"/>
      <c r="D130" s="14" t="n"/>
      <c r="E130" s="15" t="n"/>
      <c r="F130" s="14" t="n"/>
      <c r="G130" s="14" t="n"/>
      <c r="H130" s="16" t="n"/>
      <c r="I130" s="14" t="n"/>
      <c r="J130" s="16" t="n"/>
      <c r="K130" s="17">
        <f>IF(AND(H130="",J130=""),"",MIN(H130,J130))</f>
        <v/>
      </c>
      <c r="L130" s="18">
        <f>IF(K130="","",K130-TODAY())</f>
        <v/>
      </c>
      <c r="M130" s="19">
        <f>IF(K130="","",IF(K130&lt;TODAY(),"Expired",IF(K130-TODAY()&lt;=30,"Expires within 30 days","OK")))</f>
        <v/>
      </c>
      <c r="N130" s="15" t="n"/>
      <c r="O130" s="14" t="n"/>
    </row>
    <row r="131">
      <c r="A131" s="14" t="n"/>
      <c r="B131" s="14" t="n"/>
      <c r="C131" s="14" t="n"/>
      <c r="D131" s="14" t="n"/>
      <c r="E131" s="15" t="n"/>
      <c r="F131" s="14" t="n"/>
      <c r="G131" s="14" t="n"/>
      <c r="H131" s="16" t="n"/>
      <c r="I131" s="14" t="n"/>
      <c r="J131" s="16" t="n"/>
      <c r="K131" s="17">
        <f>IF(AND(H131="",J131=""),"",MIN(H131,J131))</f>
        <v/>
      </c>
      <c r="L131" s="18">
        <f>IF(K131="","",K131-TODAY())</f>
        <v/>
      </c>
      <c r="M131" s="19">
        <f>IF(K131="","",IF(K131&lt;TODAY(),"Expired",IF(K131-TODAY()&lt;=30,"Expires within 30 days","OK")))</f>
        <v/>
      </c>
      <c r="N131" s="15" t="n"/>
      <c r="O131" s="14" t="n"/>
    </row>
    <row r="132">
      <c r="A132" s="14" t="n"/>
      <c r="B132" s="14" t="n"/>
      <c r="C132" s="14" t="n"/>
      <c r="D132" s="14" t="n"/>
      <c r="E132" s="15" t="n"/>
      <c r="F132" s="14" t="n"/>
      <c r="G132" s="14" t="n"/>
      <c r="H132" s="16" t="n"/>
      <c r="I132" s="14" t="n"/>
      <c r="J132" s="16" t="n"/>
      <c r="K132" s="17">
        <f>IF(AND(H132="",J132=""),"",MIN(H132,J132))</f>
        <v/>
      </c>
      <c r="L132" s="18">
        <f>IF(K132="","",K132-TODAY())</f>
        <v/>
      </c>
      <c r="M132" s="19">
        <f>IF(K132="","",IF(K132&lt;TODAY(),"Expired",IF(K132-TODAY()&lt;=30,"Expires within 30 days","OK")))</f>
        <v/>
      </c>
      <c r="N132" s="15" t="n"/>
      <c r="O132" s="14" t="n"/>
    </row>
    <row r="133">
      <c r="A133" s="14" t="n"/>
      <c r="B133" s="14" t="n"/>
      <c r="C133" s="14" t="n"/>
      <c r="D133" s="14" t="n"/>
      <c r="E133" s="15" t="n"/>
      <c r="F133" s="14" t="n"/>
      <c r="G133" s="14" t="n"/>
      <c r="H133" s="16" t="n"/>
      <c r="I133" s="14" t="n"/>
      <c r="J133" s="16" t="n"/>
      <c r="K133" s="17">
        <f>IF(AND(H133="",J133=""),"",MIN(H133,J133))</f>
        <v/>
      </c>
      <c r="L133" s="18">
        <f>IF(K133="","",K133-TODAY())</f>
        <v/>
      </c>
      <c r="M133" s="19">
        <f>IF(K133="","",IF(K133&lt;TODAY(),"Expired",IF(K133-TODAY()&lt;=30,"Expires within 30 days","OK")))</f>
        <v/>
      </c>
      <c r="N133" s="15" t="n"/>
      <c r="O133" s="14" t="n"/>
    </row>
    <row r="134">
      <c r="A134" s="14" t="n"/>
      <c r="B134" s="14" t="n"/>
      <c r="C134" s="14" t="n"/>
      <c r="D134" s="14" t="n"/>
      <c r="E134" s="15" t="n"/>
      <c r="F134" s="14" t="n"/>
      <c r="G134" s="14" t="n"/>
      <c r="H134" s="16" t="n"/>
      <c r="I134" s="14" t="n"/>
      <c r="J134" s="16" t="n"/>
      <c r="K134" s="17">
        <f>IF(AND(H134="",J134=""),"",MIN(H134,J134))</f>
        <v/>
      </c>
      <c r="L134" s="18">
        <f>IF(K134="","",K134-TODAY())</f>
        <v/>
      </c>
      <c r="M134" s="19">
        <f>IF(K134="","",IF(K134&lt;TODAY(),"Expired",IF(K134-TODAY()&lt;=30,"Expires within 30 days","OK")))</f>
        <v/>
      </c>
      <c r="N134" s="15" t="n"/>
      <c r="O134" s="14" t="n"/>
    </row>
    <row r="135">
      <c r="A135" s="14" t="n"/>
      <c r="B135" s="14" t="n"/>
      <c r="C135" s="14" t="n"/>
      <c r="D135" s="14" t="n"/>
      <c r="E135" s="15" t="n"/>
      <c r="F135" s="14" t="n"/>
      <c r="G135" s="14" t="n"/>
      <c r="H135" s="16" t="n"/>
      <c r="I135" s="14" t="n"/>
      <c r="J135" s="16" t="n"/>
      <c r="K135" s="17">
        <f>IF(AND(H135="",J135=""),"",MIN(H135,J135))</f>
        <v/>
      </c>
      <c r="L135" s="18">
        <f>IF(K135="","",K135-TODAY())</f>
        <v/>
      </c>
      <c r="M135" s="19">
        <f>IF(K135="","",IF(K135&lt;TODAY(),"Expired",IF(K135-TODAY()&lt;=30,"Expires within 30 days","OK")))</f>
        <v/>
      </c>
      <c r="N135" s="15" t="n"/>
      <c r="O135" s="14" t="n"/>
    </row>
    <row r="136">
      <c r="A136" s="14" t="n"/>
      <c r="B136" s="14" t="n"/>
      <c r="C136" s="14" t="n"/>
      <c r="D136" s="14" t="n"/>
      <c r="E136" s="15" t="n"/>
      <c r="F136" s="14" t="n"/>
      <c r="G136" s="14" t="n"/>
      <c r="H136" s="16" t="n"/>
      <c r="I136" s="14" t="n"/>
      <c r="J136" s="16" t="n"/>
      <c r="K136" s="17">
        <f>IF(AND(H136="",J136=""),"",MIN(H136,J136))</f>
        <v/>
      </c>
      <c r="L136" s="18">
        <f>IF(K136="","",K136-TODAY())</f>
        <v/>
      </c>
      <c r="M136" s="19">
        <f>IF(K136="","",IF(K136&lt;TODAY(),"Expired",IF(K136-TODAY()&lt;=30,"Expires within 30 days","OK")))</f>
        <v/>
      </c>
      <c r="N136" s="15" t="n"/>
      <c r="O136" s="14" t="n"/>
    </row>
    <row r="137">
      <c r="A137" s="14" t="n"/>
      <c r="B137" s="14" t="n"/>
      <c r="C137" s="14" t="n"/>
      <c r="D137" s="14" t="n"/>
      <c r="E137" s="15" t="n"/>
      <c r="F137" s="14" t="n"/>
      <c r="G137" s="14" t="n"/>
      <c r="H137" s="16" t="n"/>
      <c r="I137" s="14" t="n"/>
      <c r="J137" s="16" t="n"/>
      <c r="K137" s="17">
        <f>IF(AND(H137="",J137=""),"",MIN(H137,J137))</f>
        <v/>
      </c>
      <c r="L137" s="18">
        <f>IF(K137="","",K137-TODAY())</f>
        <v/>
      </c>
      <c r="M137" s="19">
        <f>IF(K137="","",IF(K137&lt;TODAY(),"Expired",IF(K137-TODAY()&lt;=30,"Expires within 30 days","OK")))</f>
        <v/>
      </c>
      <c r="N137" s="15" t="n"/>
      <c r="O137" s="14" t="n"/>
    </row>
    <row r="138">
      <c r="A138" s="14" t="n"/>
      <c r="B138" s="14" t="n"/>
      <c r="C138" s="14" t="n"/>
      <c r="D138" s="14" t="n"/>
      <c r="E138" s="15" t="n"/>
      <c r="F138" s="14" t="n"/>
      <c r="G138" s="14" t="n"/>
      <c r="H138" s="16" t="n"/>
      <c r="I138" s="14" t="n"/>
      <c r="J138" s="16" t="n"/>
      <c r="K138" s="17">
        <f>IF(AND(H138="",J138=""),"",MIN(H138,J138))</f>
        <v/>
      </c>
      <c r="L138" s="18">
        <f>IF(K138="","",K138-TODAY())</f>
        <v/>
      </c>
      <c r="M138" s="19">
        <f>IF(K138="","",IF(K138&lt;TODAY(),"Expired",IF(K138-TODAY()&lt;=30,"Expires within 30 days","OK")))</f>
        <v/>
      </c>
      <c r="N138" s="15" t="n"/>
      <c r="O138" s="14" t="n"/>
    </row>
    <row r="139">
      <c r="A139" s="14" t="n"/>
      <c r="B139" s="14" t="n"/>
      <c r="C139" s="14" t="n"/>
      <c r="D139" s="14" t="n"/>
      <c r="E139" s="15" t="n"/>
      <c r="F139" s="14" t="n"/>
      <c r="G139" s="14" t="n"/>
      <c r="H139" s="16" t="n"/>
      <c r="I139" s="14" t="n"/>
      <c r="J139" s="16" t="n"/>
      <c r="K139" s="17">
        <f>IF(AND(H139="",J139=""),"",MIN(H139,J139))</f>
        <v/>
      </c>
      <c r="L139" s="18">
        <f>IF(K139="","",K139-TODAY())</f>
        <v/>
      </c>
      <c r="M139" s="19">
        <f>IF(K139="","",IF(K139&lt;TODAY(),"Expired",IF(K139-TODAY()&lt;=30,"Expires within 30 days","OK")))</f>
        <v/>
      </c>
      <c r="N139" s="15" t="n"/>
      <c r="O139" s="14" t="n"/>
    </row>
    <row r="140">
      <c r="A140" s="14" t="n"/>
      <c r="B140" s="14" t="n"/>
      <c r="C140" s="14" t="n"/>
      <c r="D140" s="14" t="n"/>
      <c r="E140" s="15" t="n"/>
      <c r="F140" s="14" t="n"/>
      <c r="G140" s="14" t="n"/>
      <c r="H140" s="16" t="n"/>
      <c r="I140" s="14" t="n"/>
      <c r="J140" s="16" t="n"/>
      <c r="K140" s="17">
        <f>IF(AND(H140="",J140=""),"",MIN(H140,J140))</f>
        <v/>
      </c>
      <c r="L140" s="18">
        <f>IF(K140="","",K140-TODAY())</f>
        <v/>
      </c>
      <c r="M140" s="19">
        <f>IF(K140="","",IF(K140&lt;TODAY(),"Expired",IF(K140-TODAY()&lt;=30,"Expires within 30 days","OK")))</f>
        <v/>
      </c>
      <c r="N140" s="15" t="n"/>
      <c r="O140" s="14" t="n"/>
    </row>
    <row r="141">
      <c r="A141" s="14" t="n"/>
      <c r="B141" s="14" t="n"/>
      <c r="C141" s="14" t="n"/>
      <c r="D141" s="14" t="n"/>
      <c r="E141" s="15" t="n"/>
      <c r="F141" s="14" t="n"/>
      <c r="G141" s="14" t="n"/>
      <c r="H141" s="16" t="n"/>
      <c r="I141" s="14" t="n"/>
      <c r="J141" s="16" t="n"/>
      <c r="K141" s="17">
        <f>IF(AND(H141="",J141=""),"",MIN(H141,J141))</f>
        <v/>
      </c>
      <c r="L141" s="18">
        <f>IF(K141="","",K141-TODAY())</f>
        <v/>
      </c>
      <c r="M141" s="19">
        <f>IF(K141="","",IF(K141&lt;TODAY(),"Expired",IF(K141-TODAY()&lt;=30,"Expires within 30 days","OK")))</f>
        <v/>
      </c>
      <c r="N141" s="15" t="n"/>
      <c r="O141" s="14" t="n"/>
    </row>
    <row r="142">
      <c r="A142" s="14" t="n"/>
      <c r="B142" s="14" t="n"/>
      <c r="C142" s="14" t="n"/>
      <c r="D142" s="14" t="n"/>
      <c r="E142" s="15" t="n"/>
      <c r="F142" s="14" t="n"/>
      <c r="G142" s="14" t="n"/>
      <c r="H142" s="16" t="n"/>
      <c r="I142" s="14" t="n"/>
      <c r="J142" s="16" t="n"/>
      <c r="K142" s="17">
        <f>IF(AND(H142="",J142=""),"",MIN(H142,J142))</f>
        <v/>
      </c>
      <c r="L142" s="18">
        <f>IF(K142="","",K142-TODAY())</f>
        <v/>
      </c>
      <c r="M142" s="19">
        <f>IF(K142="","",IF(K142&lt;TODAY(),"Expired",IF(K142-TODAY()&lt;=30,"Expires within 30 days","OK")))</f>
        <v/>
      </c>
      <c r="N142" s="15" t="n"/>
      <c r="O142" s="14" t="n"/>
    </row>
    <row r="143">
      <c r="A143" s="14" t="n"/>
      <c r="B143" s="14" t="n"/>
      <c r="C143" s="14" t="n"/>
      <c r="D143" s="14" t="n"/>
      <c r="E143" s="15" t="n"/>
      <c r="F143" s="14" t="n"/>
      <c r="G143" s="14" t="n"/>
      <c r="H143" s="16" t="n"/>
      <c r="I143" s="14" t="n"/>
      <c r="J143" s="16" t="n"/>
      <c r="K143" s="17">
        <f>IF(AND(H143="",J143=""),"",MIN(H143,J143))</f>
        <v/>
      </c>
      <c r="L143" s="18">
        <f>IF(K143="","",K143-TODAY())</f>
        <v/>
      </c>
      <c r="M143" s="19">
        <f>IF(K143="","",IF(K143&lt;TODAY(),"Expired",IF(K143-TODAY()&lt;=30,"Expires within 30 days","OK")))</f>
        <v/>
      </c>
      <c r="N143" s="15" t="n"/>
      <c r="O143" s="14" t="n"/>
    </row>
    <row r="144">
      <c r="A144" s="14" t="n"/>
      <c r="B144" s="14" t="n"/>
      <c r="C144" s="14" t="n"/>
      <c r="D144" s="14" t="n"/>
      <c r="E144" s="15" t="n"/>
      <c r="F144" s="14" t="n"/>
      <c r="G144" s="14" t="n"/>
      <c r="H144" s="16" t="n"/>
      <c r="I144" s="14" t="n"/>
      <c r="J144" s="16" t="n"/>
      <c r="K144" s="17">
        <f>IF(AND(H144="",J144=""),"",MIN(H144,J144))</f>
        <v/>
      </c>
      <c r="L144" s="18">
        <f>IF(K144="","",K144-TODAY())</f>
        <v/>
      </c>
      <c r="M144" s="19">
        <f>IF(K144="","",IF(K144&lt;TODAY(),"Expired",IF(K144-TODAY()&lt;=30,"Expires within 30 days","OK")))</f>
        <v/>
      </c>
      <c r="N144" s="15" t="n"/>
      <c r="O144" s="14" t="n"/>
    </row>
    <row r="145">
      <c r="A145" s="14" t="n"/>
      <c r="B145" s="14" t="n"/>
      <c r="C145" s="14" t="n"/>
      <c r="D145" s="14" t="n"/>
      <c r="E145" s="15" t="n"/>
      <c r="F145" s="14" t="n"/>
      <c r="G145" s="14" t="n"/>
      <c r="H145" s="16" t="n"/>
      <c r="I145" s="14" t="n"/>
      <c r="J145" s="16" t="n"/>
      <c r="K145" s="17">
        <f>IF(AND(H145="",J145=""),"",MIN(H145,J145))</f>
        <v/>
      </c>
      <c r="L145" s="18">
        <f>IF(K145="","",K145-TODAY())</f>
        <v/>
      </c>
      <c r="M145" s="19">
        <f>IF(K145="","",IF(K145&lt;TODAY(),"Expired",IF(K145-TODAY()&lt;=30,"Expires within 30 days","OK")))</f>
        <v/>
      </c>
      <c r="N145" s="15" t="n"/>
      <c r="O145" s="14" t="n"/>
    </row>
    <row r="146">
      <c r="A146" s="14" t="n"/>
      <c r="B146" s="14" t="n"/>
      <c r="C146" s="14" t="n"/>
      <c r="D146" s="14" t="n"/>
      <c r="E146" s="15" t="n"/>
      <c r="F146" s="14" t="n"/>
      <c r="G146" s="14" t="n"/>
      <c r="H146" s="16" t="n"/>
      <c r="I146" s="14" t="n"/>
      <c r="J146" s="16" t="n"/>
      <c r="K146" s="17">
        <f>IF(AND(H146="",J146=""),"",MIN(H146,J146))</f>
        <v/>
      </c>
      <c r="L146" s="18">
        <f>IF(K146="","",K146-TODAY())</f>
        <v/>
      </c>
      <c r="M146" s="19">
        <f>IF(K146="","",IF(K146&lt;TODAY(),"Expired",IF(K146-TODAY()&lt;=30,"Expires within 30 days","OK")))</f>
        <v/>
      </c>
      <c r="N146" s="15" t="n"/>
      <c r="O146" s="14" t="n"/>
    </row>
    <row r="147">
      <c r="A147" s="14" t="n"/>
      <c r="B147" s="14" t="n"/>
      <c r="C147" s="14" t="n"/>
      <c r="D147" s="14" t="n"/>
      <c r="E147" s="15" t="n"/>
      <c r="F147" s="14" t="n"/>
      <c r="G147" s="14" t="n"/>
      <c r="H147" s="16" t="n"/>
      <c r="I147" s="14" t="n"/>
      <c r="J147" s="16" t="n"/>
      <c r="K147" s="17">
        <f>IF(AND(H147="",J147=""),"",MIN(H147,J147))</f>
        <v/>
      </c>
      <c r="L147" s="18">
        <f>IF(K147="","",K147-TODAY())</f>
        <v/>
      </c>
      <c r="M147" s="19">
        <f>IF(K147="","",IF(K147&lt;TODAY(),"Expired",IF(K147-TODAY()&lt;=30,"Expires within 30 days","OK")))</f>
        <v/>
      </c>
      <c r="N147" s="15" t="n"/>
      <c r="O147" s="14" t="n"/>
    </row>
    <row r="148">
      <c r="A148" s="14" t="n"/>
      <c r="B148" s="14" t="n"/>
      <c r="C148" s="14" t="n"/>
      <c r="D148" s="14" t="n"/>
      <c r="E148" s="15" t="n"/>
      <c r="F148" s="14" t="n"/>
      <c r="G148" s="14" t="n"/>
      <c r="H148" s="16" t="n"/>
      <c r="I148" s="14" t="n"/>
      <c r="J148" s="16" t="n"/>
      <c r="K148" s="17">
        <f>IF(AND(H148="",J148=""),"",MIN(H148,J148))</f>
        <v/>
      </c>
      <c r="L148" s="18">
        <f>IF(K148="","",K148-TODAY())</f>
        <v/>
      </c>
      <c r="M148" s="19">
        <f>IF(K148="","",IF(K148&lt;TODAY(),"Expired",IF(K148-TODAY()&lt;=30,"Expires within 30 days","OK")))</f>
        <v/>
      </c>
      <c r="N148" s="15" t="n"/>
      <c r="O148" s="14" t="n"/>
    </row>
    <row r="149">
      <c r="A149" s="14" t="n"/>
      <c r="B149" s="14" t="n"/>
      <c r="C149" s="14" t="n"/>
      <c r="D149" s="14" t="n"/>
      <c r="E149" s="15" t="n"/>
      <c r="F149" s="14" t="n"/>
      <c r="G149" s="14" t="n"/>
      <c r="H149" s="16" t="n"/>
      <c r="I149" s="14" t="n"/>
      <c r="J149" s="16" t="n"/>
      <c r="K149" s="17">
        <f>IF(AND(H149="",J149=""),"",MIN(H149,J149))</f>
        <v/>
      </c>
      <c r="L149" s="18">
        <f>IF(K149="","",K149-TODAY())</f>
        <v/>
      </c>
      <c r="M149" s="19">
        <f>IF(K149="","",IF(K149&lt;TODAY(),"Expired",IF(K149-TODAY()&lt;=30,"Expires within 30 days","OK")))</f>
        <v/>
      </c>
      <c r="N149" s="15" t="n"/>
      <c r="O149" s="14" t="n"/>
    </row>
    <row r="150">
      <c r="A150" s="14" t="n"/>
      <c r="B150" s="14" t="n"/>
      <c r="C150" s="14" t="n"/>
      <c r="D150" s="14" t="n"/>
      <c r="E150" s="15" t="n"/>
      <c r="F150" s="14" t="n"/>
      <c r="G150" s="14" t="n"/>
      <c r="H150" s="16" t="n"/>
      <c r="I150" s="14" t="n"/>
      <c r="J150" s="16" t="n"/>
      <c r="K150" s="17">
        <f>IF(AND(H150="",J150=""),"",MIN(H150,J150))</f>
        <v/>
      </c>
      <c r="L150" s="18">
        <f>IF(K150="","",K150-TODAY())</f>
        <v/>
      </c>
      <c r="M150" s="19">
        <f>IF(K150="","",IF(K150&lt;TODAY(),"Expired",IF(K150-TODAY()&lt;=30,"Expires within 30 days","OK")))</f>
        <v/>
      </c>
      <c r="N150" s="15" t="n"/>
      <c r="O150" s="14" t="n"/>
    </row>
    <row r="151">
      <c r="A151" s="14" t="n"/>
      <c r="B151" s="14" t="n"/>
      <c r="C151" s="14" t="n"/>
      <c r="D151" s="14" t="n"/>
      <c r="E151" s="15" t="n"/>
      <c r="F151" s="14" t="n"/>
      <c r="G151" s="14" t="n"/>
      <c r="H151" s="16" t="n"/>
      <c r="I151" s="14" t="n"/>
      <c r="J151" s="16" t="n"/>
      <c r="K151" s="17">
        <f>IF(AND(H151="",J151=""),"",MIN(H151,J151))</f>
        <v/>
      </c>
      <c r="L151" s="18">
        <f>IF(K151="","",K151-TODAY())</f>
        <v/>
      </c>
      <c r="M151" s="19">
        <f>IF(K151="","",IF(K151&lt;TODAY(),"Expired",IF(K151-TODAY()&lt;=30,"Expires within 30 days","OK")))</f>
        <v/>
      </c>
      <c r="N151" s="15" t="n"/>
      <c r="O151" s="14" t="n"/>
    </row>
    <row r="152">
      <c r="A152" s="14" t="n"/>
      <c r="B152" s="14" t="n"/>
      <c r="C152" s="14" t="n"/>
      <c r="D152" s="14" t="n"/>
      <c r="E152" s="15" t="n"/>
      <c r="F152" s="14" t="n"/>
      <c r="G152" s="14" t="n"/>
      <c r="H152" s="16" t="n"/>
      <c r="I152" s="14" t="n"/>
      <c r="J152" s="16" t="n"/>
      <c r="K152" s="17">
        <f>IF(AND(H152="",J152=""),"",MIN(H152,J152))</f>
        <v/>
      </c>
      <c r="L152" s="18">
        <f>IF(K152="","",K152-TODAY())</f>
        <v/>
      </c>
      <c r="M152" s="19">
        <f>IF(K152="","",IF(K152&lt;TODAY(),"Expired",IF(K152-TODAY()&lt;=30,"Expires within 30 days","OK")))</f>
        <v/>
      </c>
      <c r="N152" s="15" t="n"/>
      <c r="O152" s="14" t="n"/>
    </row>
    <row r="153">
      <c r="A153" s="14" t="n"/>
      <c r="B153" s="14" t="n"/>
      <c r="C153" s="14" t="n"/>
      <c r="D153" s="14" t="n"/>
      <c r="E153" s="15" t="n"/>
      <c r="F153" s="14" t="n"/>
      <c r="G153" s="14" t="n"/>
      <c r="H153" s="16" t="n"/>
      <c r="I153" s="14" t="n"/>
      <c r="J153" s="16" t="n"/>
      <c r="K153" s="17">
        <f>IF(AND(H153="",J153=""),"",MIN(H153,J153))</f>
        <v/>
      </c>
      <c r="L153" s="18">
        <f>IF(K153="","",K153-TODAY())</f>
        <v/>
      </c>
      <c r="M153" s="19">
        <f>IF(K153="","",IF(K153&lt;TODAY(),"Expired",IF(K153-TODAY()&lt;=30,"Expires within 30 days","OK")))</f>
        <v/>
      </c>
      <c r="N153" s="15" t="n"/>
      <c r="O153" s="14" t="n"/>
    </row>
    <row r="154">
      <c r="A154" s="14" t="n"/>
      <c r="B154" s="14" t="n"/>
      <c r="C154" s="14" t="n"/>
      <c r="D154" s="14" t="n"/>
      <c r="E154" s="15" t="n"/>
      <c r="F154" s="14" t="n"/>
      <c r="G154" s="14" t="n"/>
      <c r="H154" s="16" t="n"/>
      <c r="I154" s="14" t="n"/>
      <c r="J154" s="16" t="n"/>
      <c r="K154" s="17">
        <f>IF(AND(H154="",J154=""),"",MIN(H154,J154))</f>
        <v/>
      </c>
      <c r="L154" s="18">
        <f>IF(K154="","",K154-TODAY())</f>
        <v/>
      </c>
      <c r="M154" s="19">
        <f>IF(K154="","",IF(K154&lt;TODAY(),"Expired",IF(K154-TODAY()&lt;=30,"Expires within 30 days","OK")))</f>
        <v/>
      </c>
      <c r="N154" s="15" t="n"/>
      <c r="O154" s="14" t="n"/>
    </row>
    <row r="155">
      <c r="A155" s="14" t="n"/>
      <c r="B155" s="14" t="n"/>
      <c r="C155" s="14" t="n"/>
      <c r="D155" s="14" t="n"/>
      <c r="E155" s="15" t="n"/>
      <c r="F155" s="14" t="n"/>
      <c r="G155" s="14" t="n"/>
      <c r="H155" s="16" t="n"/>
      <c r="I155" s="14" t="n"/>
      <c r="J155" s="16" t="n"/>
      <c r="K155" s="17">
        <f>IF(AND(H155="",J155=""),"",MIN(H155,J155))</f>
        <v/>
      </c>
      <c r="L155" s="18">
        <f>IF(K155="","",K155-TODAY())</f>
        <v/>
      </c>
      <c r="M155" s="19">
        <f>IF(K155="","",IF(K155&lt;TODAY(),"Expired",IF(K155-TODAY()&lt;=30,"Expires within 30 days","OK")))</f>
        <v/>
      </c>
      <c r="N155" s="15" t="n"/>
      <c r="O155" s="14" t="n"/>
    </row>
    <row r="156">
      <c r="A156" s="14" t="n"/>
      <c r="B156" s="14" t="n"/>
      <c r="C156" s="14" t="n"/>
      <c r="D156" s="14" t="n"/>
      <c r="E156" s="15" t="n"/>
      <c r="F156" s="14" t="n"/>
      <c r="G156" s="14" t="n"/>
      <c r="H156" s="16" t="n"/>
      <c r="I156" s="14" t="n"/>
      <c r="J156" s="16" t="n"/>
      <c r="K156" s="17">
        <f>IF(AND(H156="",J156=""),"",MIN(H156,J156))</f>
        <v/>
      </c>
      <c r="L156" s="18">
        <f>IF(K156="","",K156-TODAY())</f>
        <v/>
      </c>
      <c r="M156" s="19">
        <f>IF(K156="","",IF(K156&lt;TODAY(),"Expired",IF(K156-TODAY()&lt;=30,"Expires within 30 days","OK")))</f>
        <v/>
      </c>
      <c r="N156" s="15" t="n"/>
      <c r="O156" s="14" t="n"/>
    </row>
    <row r="157">
      <c r="A157" s="14" t="n"/>
      <c r="B157" s="14" t="n"/>
      <c r="C157" s="14" t="n"/>
      <c r="D157" s="14" t="n"/>
      <c r="E157" s="15" t="n"/>
      <c r="F157" s="14" t="n"/>
      <c r="G157" s="14" t="n"/>
      <c r="H157" s="16" t="n"/>
      <c r="I157" s="14" t="n"/>
      <c r="J157" s="16" t="n"/>
      <c r="K157" s="17">
        <f>IF(AND(H157="",J157=""),"",MIN(H157,J157))</f>
        <v/>
      </c>
      <c r="L157" s="18">
        <f>IF(K157="","",K157-TODAY())</f>
        <v/>
      </c>
      <c r="M157" s="19">
        <f>IF(K157="","",IF(K157&lt;TODAY(),"Expired",IF(K157-TODAY()&lt;=30,"Expires within 30 days","OK")))</f>
        <v/>
      </c>
      <c r="N157" s="15" t="n"/>
      <c r="O157" s="14" t="n"/>
    </row>
    <row r="158">
      <c r="A158" s="14" t="n"/>
      <c r="B158" s="14" t="n"/>
      <c r="C158" s="14" t="n"/>
      <c r="D158" s="14" t="n"/>
      <c r="E158" s="15" t="n"/>
      <c r="F158" s="14" t="n"/>
      <c r="G158" s="14" t="n"/>
      <c r="H158" s="16" t="n"/>
      <c r="I158" s="14" t="n"/>
      <c r="J158" s="16" t="n"/>
      <c r="K158" s="17">
        <f>IF(AND(H158="",J158=""),"",MIN(H158,J158))</f>
        <v/>
      </c>
      <c r="L158" s="18">
        <f>IF(K158="","",K158-TODAY())</f>
        <v/>
      </c>
      <c r="M158" s="19">
        <f>IF(K158="","",IF(K158&lt;TODAY(),"Expired",IF(K158-TODAY()&lt;=30,"Expires within 30 days","OK")))</f>
        <v/>
      </c>
      <c r="N158" s="15" t="n"/>
      <c r="O158" s="14" t="n"/>
    </row>
    <row r="159">
      <c r="A159" s="14" t="n"/>
      <c r="B159" s="14" t="n"/>
      <c r="C159" s="14" t="n"/>
      <c r="D159" s="14" t="n"/>
      <c r="E159" s="15" t="n"/>
      <c r="F159" s="14" t="n"/>
      <c r="G159" s="14" t="n"/>
      <c r="H159" s="16" t="n"/>
      <c r="I159" s="14" t="n"/>
      <c r="J159" s="16" t="n"/>
      <c r="K159" s="17">
        <f>IF(AND(H159="",J159=""),"",MIN(H159,J159))</f>
        <v/>
      </c>
      <c r="L159" s="18">
        <f>IF(K159="","",K159-TODAY())</f>
        <v/>
      </c>
      <c r="M159" s="19">
        <f>IF(K159="","",IF(K159&lt;TODAY(),"Expired",IF(K159-TODAY()&lt;=30,"Expires within 30 days","OK")))</f>
        <v/>
      </c>
      <c r="N159" s="15" t="n"/>
      <c r="O159" s="14" t="n"/>
    </row>
    <row r="160">
      <c r="A160" s="14" t="n"/>
      <c r="B160" s="14" t="n"/>
      <c r="C160" s="14" t="n"/>
      <c r="D160" s="14" t="n"/>
      <c r="E160" s="15" t="n"/>
      <c r="F160" s="14" t="n"/>
      <c r="G160" s="14" t="n"/>
      <c r="H160" s="16" t="n"/>
      <c r="I160" s="14" t="n"/>
      <c r="J160" s="16" t="n"/>
      <c r="K160" s="17">
        <f>IF(AND(H160="",J160=""),"",MIN(H160,J160))</f>
        <v/>
      </c>
      <c r="L160" s="18">
        <f>IF(K160="","",K160-TODAY())</f>
        <v/>
      </c>
      <c r="M160" s="19">
        <f>IF(K160="","",IF(K160&lt;TODAY(),"Expired",IF(K160-TODAY()&lt;=30,"Expires within 30 days","OK")))</f>
        <v/>
      </c>
      <c r="N160" s="15" t="n"/>
      <c r="O160" s="14" t="n"/>
    </row>
    <row r="161">
      <c r="A161" s="14" t="n"/>
      <c r="B161" s="14" t="n"/>
      <c r="C161" s="14" t="n"/>
      <c r="D161" s="14" t="n"/>
      <c r="E161" s="15" t="n"/>
      <c r="F161" s="14" t="n"/>
      <c r="G161" s="14" t="n"/>
      <c r="H161" s="16" t="n"/>
      <c r="I161" s="14" t="n"/>
      <c r="J161" s="16" t="n"/>
      <c r="K161" s="17">
        <f>IF(AND(H161="",J161=""),"",MIN(H161,J161))</f>
        <v/>
      </c>
      <c r="L161" s="18">
        <f>IF(K161="","",K161-TODAY())</f>
        <v/>
      </c>
      <c r="M161" s="19">
        <f>IF(K161="","",IF(K161&lt;TODAY(),"Expired",IF(K161-TODAY()&lt;=30,"Expires within 30 days","OK")))</f>
        <v/>
      </c>
      <c r="N161" s="15" t="n"/>
      <c r="O161" s="14" t="n"/>
    </row>
    <row r="162">
      <c r="A162" s="14" t="n"/>
      <c r="B162" s="14" t="n"/>
      <c r="C162" s="14" t="n"/>
      <c r="D162" s="14" t="n"/>
      <c r="E162" s="15" t="n"/>
      <c r="F162" s="14" t="n"/>
      <c r="G162" s="14" t="n"/>
      <c r="H162" s="16" t="n"/>
      <c r="I162" s="14" t="n"/>
      <c r="J162" s="16" t="n"/>
      <c r="K162" s="17">
        <f>IF(AND(H162="",J162=""),"",MIN(H162,J162))</f>
        <v/>
      </c>
      <c r="L162" s="18">
        <f>IF(K162="","",K162-TODAY())</f>
        <v/>
      </c>
      <c r="M162" s="19">
        <f>IF(K162="","",IF(K162&lt;TODAY(),"Expired",IF(K162-TODAY()&lt;=30,"Expires within 30 days","OK")))</f>
        <v/>
      </c>
      <c r="N162" s="15" t="n"/>
      <c r="O162" s="14" t="n"/>
    </row>
    <row r="163">
      <c r="A163" s="14" t="n"/>
      <c r="B163" s="14" t="n"/>
      <c r="C163" s="14" t="n"/>
      <c r="D163" s="14" t="n"/>
      <c r="E163" s="15" t="n"/>
      <c r="F163" s="14" t="n"/>
      <c r="G163" s="14" t="n"/>
      <c r="H163" s="16" t="n"/>
      <c r="I163" s="14" t="n"/>
      <c r="J163" s="16" t="n"/>
      <c r="K163" s="17">
        <f>IF(AND(H163="",J163=""),"",MIN(H163,J163))</f>
        <v/>
      </c>
      <c r="L163" s="18">
        <f>IF(K163="","",K163-TODAY())</f>
        <v/>
      </c>
      <c r="M163" s="19">
        <f>IF(K163="","",IF(K163&lt;TODAY(),"Expired",IF(K163-TODAY()&lt;=30,"Expires within 30 days","OK")))</f>
        <v/>
      </c>
      <c r="N163" s="15" t="n"/>
      <c r="O163" s="14" t="n"/>
    </row>
    <row r="164">
      <c r="A164" s="14" t="n"/>
      <c r="B164" s="14" t="n"/>
      <c r="C164" s="14" t="n"/>
      <c r="D164" s="14" t="n"/>
      <c r="E164" s="15" t="n"/>
      <c r="F164" s="14" t="n"/>
      <c r="G164" s="14" t="n"/>
      <c r="H164" s="16" t="n"/>
      <c r="I164" s="14" t="n"/>
      <c r="J164" s="16" t="n"/>
      <c r="K164" s="17">
        <f>IF(AND(H164="",J164=""),"",MIN(H164,J164))</f>
        <v/>
      </c>
      <c r="L164" s="18">
        <f>IF(K164="","",K164-TODAY())</f>
        <v/>
      </c>
      <c r="M164" s="19">
        <f>IF(K164="","",IF(K164&lt;TODAY(),"Expired",IF(K164-TODAY()&lt;=30,"Expires within 30 days","OK")))</f>
        <v/>
      </c>
      <c r="N164" s="15" t="n"/>
      <c r="O164" s="14" t="n"/>
    </row>
    <row r="165">
      <c r="A165" s="14" t="n"/>
      <c r="B165" s="14" t="n"/>
      <c r="C165" s="14" t="n"/>
      <c r="D165" s="14" t="n"/>
      <c r="E165" s="15" t="n"/>
      <c r="F165" s="14" t="n"/>
      <c r="G165" s="14" t="n"/>
      <c r="H165" s="16" t="n"/>
      <c r="I165" s="14" t="n"/>
      <c r="J165" s="16" t="n"/>
      <c r="K165" s="17">
        <f>IF(AND(H165="",J165=""),"",MIN(H165,J165))</f>
        <v/>
      </c>
      <c r="L165" s="18">
        <f>IF(K165="","",K165-TODAY())</f>
        <v/>
      </c>
      <c r="M165" s="19">
        <f>IF(K165="","",IF(K165&lt;TODAY(),"Expired",IF(K165-TODAY()&lt;=30,"Expires within 30 days","OK")))</f>
        <v/>
      </c>
      <c r="N165" s="15" t="n"/>
      <c r="O165" s="14" t="n"/>
    </row>
    <row r="166">
      <c r="A166" s="14" t="n"/>
      <c r="B166" s="14" t="n"/>
      <c r="C166" s="14" t="n"/>
      <c r="D166" s="14" t="n"/>
      <c r="E166" s="15" t="n"/>
      <c r="F166" s="14" t="n"/>
      <c r="G166" s="14" t="n"/>
      <c r="H166" s="16" t="n"/>
      <c r="I166" s="14" t="n"/>
      <c r="J166" s="16" t="n"/>
      <c r="K166" s="17">
        <f>IF(AND(H166="",J166=""),"",MIN(H166,J166))</f>
        <v/>
      </c>
      <c r="L166" s="18">
        <f>IF(K166="","",K166-TODAY())</f>
        <v/>
      </c>
      <c r="M166" s="19">
        <f>IF(K166="","",IF(K166&lt;TODAY(),"Expired",IF(K166-TODAY()&lt;=30,"Expires within 30 days","OK")))</f>
        <v/>
      </c>
      <c r="N166" s="15" t="n"/>
      <c r="O166" s="14" t="n"/>
    </row>
    <row r="167">
      <c r="A167" s="14" t="n"/>
      <c r="B167" s="14" t="n"/>
      <c r="C167" s="14" t="n"/>
      <c r="D167" s="14" t="n"/>
      <c r="E167" s="15" t="n"/>
      <c r="F167" s="14" t="n"/>
      <c r="G167" s="14" t="n"/>
      <c r="H167" s="16" t="n"/>
      <c r="I167" s="14" t="n"/>
      <c r="J167" s="16" t="n"/>
      <c r="K167" s="17">
        <f>IF(AND(H167="",J167=""),"",MIN(H167,J167))</f>
        <v/>
      </c>
      <c r="L167" s="18">
        <f>IF(K167="","",K167-TODAY())</f>
        <v/>
      </c>
      <c r="M167" s="19">
        <f>IF(K167="","",IF(K167&lt;TODAY(),"Expired",IF(K167-TODAY()&lt;=30,"Expires within 30 days","OK")))</f>
        <v/>
      </c>
      <c r="N167" s="15" t="n"/>
      <c r="O167" s="14" t="n"/>
    </row>
    <row r="168">
      <c r="A168" s="14" t="n"/>
      <c r="B168" s="14" t="n"/>
      <c r="C168" s="14" t="n"/>
      <c r="D168" s="14" t="n"/>
      <c r="E168" s="15" t="n"/>
      <c r="F168" s="14" t="n"/>
      <c r="G168" s="14" t="n"/>
      <c r="H168" s="16" t="n"/>
      <c r="I168" s="14" t="n"/>
      <c r="J168" s="16" t="n"/>
      <c r="K168" s="17">
        <f>IF(AND(H168="",J168=""),"",MIN(H168,J168))</f>
        <v/>
      </c>
      <c r="L168" s="18">
        <f>IF(K168="","",K168-TODAY())</f>
        <v/>
      </c>
      <c r="M168" s="19">
        <f>IF(K168="","",IF(K168&lt;TODAY(),"Expired",IF(K168-TODAY()&lt;=30,"Expires within 30 days","OK")))</f>
        <v/>
      </c>
      <c r="N168" s="15" t="n"/>
      <c r="O168" s="14" t="n"/>
    </row>
    <row r="169">
      <c r="A169" s="14" t="n"/>
      <c r="B169" s="14" t="n"/>
      <c r="C169" s="14" t="n"/>
      <c r="D169" s="14" t="n"/>
      <c r="E169" s="15" t="n"/>
      <c r="F169" s="14" t="n"/>
      <c r="G169" s="14" t="n"/>
      <c r="H169" s="16" t="n"/>
      <c r="I169" s="14" t="n"/>
      <c r="J169" s="16" t="n"/>
      <c r="K169" s="17">
        <f>IF(AND(H169="",J169=""),"",MIN(H169,J169))</f>
        <v/>
      </c>
      <c r="L169" s="18">
        <f>IF(K169="","",K169-TODAY())</f>
        <v/>
      </c>
      <c r="M169" s="19">
        <f>IF(K169="","",IF(K169&lt;TODAY(),"Expired",IF(K169-TODAY()&lt;=30,"Expires within 30 days","OK")))</f>
        <v/>
      </c>
      <c r="N169" s="15" t="n"/>
      <c r="O169" s="14" t="n"/>
    </row>
    <row r="170">
      <c r="A170" s="14" t="n"/>
      <c r="B170" s="14" t="n"/>
      <c r="C170" s="14" t="n"/>
      <c r="D170" s="14" t="n"/>
      <c r="E170" s="15" t="n"/>
      <c r="F170" s="14" t="n"/>
      <c r="G170" s="14" t="n"/>
      <c r="H170" s="16" t="n"/>
      <c r="I170" s="14" t="n"/>
      <c r="J170" s="16" t="n"/>
      <c r="K170" s="17">
        <f>IF(AND(H170="",J170=""),"",MIN(H170,J170))</f>
        <v/>
      </c>
      <c r="L170" s="18">
        <f>IF(K170="","",K170-TODAY())</f>
        <v/>
      </c>
      <c r="M170" s="19">
        <f>IF(K170="","",IF(K170&lt;TODAY(),"Expired",IF(K170-TODAY()&lt;=30,"Expires within 30 days","OK")))</f>
        <v/>
      </c>
      <c r="N170" s="15" t="n"/>
      <c r="O170" s="14" t="n"/>
    </row>
    <row r="171">
      <c r="A171" s="14" t="n"/>
      <c r="B171" s="14" t="n"/>
      <c r="C171" s="14" t="n"/>
      <c r="D171" s="14" t="n"/>
      <c r="E171" s="15" t="n"/>
      <c r="F171" s="14" t="n"/>
      <c r="G171" s="14" t="n"/>
      <c r="H171" s="16" t="n"/>
      <c r="I171" s="14" t="n"/>
      <c r="J171" s="16" t="n"/>
      <c r="K171" s="17">
        <f>IF(AND(H171="",J171=""),"",MIN(H171,J171))</f>
        <v/>
      </c>
      <c r="L171" s="18">
        <f>IF(K171="","",K171-TODAY())</f>
        <v/>
      </c>
      <c r="M171" s="19">
        <f>IF(K171="","",IF(K171&lt;TODAY(),"Expired",IF(K171-TODAY()&lt;=30,"Expires within 30 days","OK")))</f>
        <v/>
      </c>
      <c r="N171" s="15" t="n"/>
      <c r="O171" s="14" t="n"/>
    </row>
    <row r="172">
      <c r="A172" s="14" t="n"/>
      <c r="B172" s="14" t="n"/>
      <c r="C172" s="14" t="n"/>
      <c r="D172" s="14" t="n"/>
      <c r="E172" s="15" t="n"/>
      <c r="F172" s="14" t="n"/>
      <c r="G172" s="14" t="n"/>
      <c r="H172" s="16" t="n"/>
      <c r="I172" s="14" t="n"/>
      <c r="J172" s="16" t="n"/>
      <c r="K172" s="17">
        <f>IF(AND(H172="",J172=""),"",MIN(H172,J172))</f>
        <v/>
      </c>
      <c r="L172" s="18">
        <f>IF(K172="","",K172-TODAY())</f>
        <v/>
      </c>
      <c r="M172" s="19">
        <f>IF(K172="","",IF(K172&lt;TODAY(),"Expired",IF(K172-TODAY()&lt;=30,"Expires within 30 days","OK")))</f>
        <v/>
      </c>
      <c r="N172" s="15" t="n"/>
      <c r="O172" s="14" t="n"/>
    </row>
    <row r="173">
      <c r="A173" s="14" t="n"/>
      <c r="B173" s="14" t="n"/>
      <c r="C173" s="14" t="n"/>
      <c r="D173" s="14" t="n"/>
      <c r="E173" s="15" t="n"/>
      <c r="F173" s="14" t="n"/>
      <c r="G173" s="14" t="n"/>
      <c r="H173" s="16" t="n"/>
      <c r="I173" s="14" t="n"/>
      <c r="J173" s="16" t="n"/>
      <c r="K173" s="17">
        <f>IF(AND(H173="",J173=""),"",MIN(H173,J173))</f>
        <v/>
      </c>
      <c r="L173" s="18">
        <f>IF(K173="","",K173-TODAY())</f>
        <v/>
      </c>
      <c r="M173" s="19">
        <f>IF(K173="","",IF(K173&lt;TODAY(),"Expired",IF(K173-TODAY()&lt;=30,"Expires within 30 days","OK")))</f>
        <v/>
      </c>
      <c r="N173" s="15" t="n"/>
      <c r="O173" s="14" t="n"/>
    </row>
    <row r="174">
      <c r="A174" s="14" t="n"/>
      <c r="B174" s="14" t="n"/>
      <c r="C174" s="14" t="n"/>
      <c r="D174" s="14" t="n"/>
      <c r="E174" s="15" t="n"/>
      <c r="F174" s="14" t="n"/>
      <c r="G174" s="14" t="n"/>
      <c r="H174" s="16" t="n"/>
      <c r="I174" s="14" t="n"/>
      <c r="J174" s="16" t="n"/>
      <c r="K174" s="17">
        <f>IF(AND(H174="",J174=""),"",MIN(H174,J174))</f>
        <v/>
      </c>
      <c r="L174" s="18">
        <f>IF(K174="","",K174-TODAY())</f>
        <v/>
      </c>
      <c r="M174" s="19">
        <f>IF(K174="","",IF(K174&lt;TODAY(),"Expired",IF(K174-TODAY()&lt;=30,"Expires within 30 days","OK")))</f>
        <v/>
      </c>
      <c r="N174" s="15" t="n"/>
      <c r="O174" s="14" t="n"/>
    </row>
    <row r="175">
      <c r="A175" s="14" t="n"/>
      <c r="B175" s="14" t="n"/>
      <c r="C175" s="14" t="n"/>
      <c r="D175" s="14" t="n"/>
      <c r="E175" s="15" t="n"/>
      <c r="F175" s="14" t="n"/>
      <c r="G175" s="14" t="n"/>
      <c r="H175" s="16" t="n"/>
      <c r="I175" s="14" t="n"/>
      <c r="J175" s="16" t="n"/>
      <c r="K175" s="17">
        <f>IF(AND(H175="",J175=""),"",MIN(H175,J175))</f>
        <v/>
      </c>
      <c r="L175" s="18">
        <f>IF(K175="","",K175-TODAY())</f>
        <v/>
      </c>
      <c r="M175" s="19">
        <f>IF(K175="","",IF(K175&lt;TODAY(),"Expired",IF(K175-TODAY()&lt;=30,"Expires within 30 days","OK")))</f>
        <v/>
      </c>
      <c r="N175" s="15" t="n"/>
      <c r="O175" s="14" t="n"/>
    </row>
    <row r="176">
      <c r="A176" s="14" t="n"/>
      <c r="B176" s="14" t="n"/>
      <c r="C176" s="14" t="n"/>
      <c r="D176" s="14" t="n"/>
      <c r="E176" s="15" t="n"/>
      <c r="F176" s="14" t="n"/>
      <c r="G176" s="14" t="n"/>
      <c r="H176" s="16" t="n"/>
      <c r="I176" s="14" t="n"/>
      <c r="J176" s="16" t="n"/>
      <c r="K176" s="17">
        <f>IF(AND(H176="",J176=""),"",MIN(H176,J176))</f>
        <v/>
      </c>
      <c r="L176" s="18">
        <f>IF(K176="","",K176-TODAY())</f>
        <v/>
      </c>
      <c r="M176" s="19">
        <f>IF(K176="","",IF(K176&lt;TODAY(),"Expired",IF(K176-TODAY()&lt;=30,"Expires within 30 days","OK")))</f>
        <v/>
      </c>
      <c r="N176" s="15" t="n"/>
      <c r="O176" s="14" t="n"/>
    </row>
    <row r="177">
      <c r="A177" s="14" t="n"/>
      <c r="B177" s="14" t="n"/>
      <c r="C177" s="14" t="n"/>
      <c r="D177" s="14" t="n"/>
      <c r="E177" s="15" t="n"/>
      <c r="F177" s="14" t="n"/>
      <c r="G177" s="14" t="n"/>
      <c r="H177" s="16" t="n"/>
      <c r="I177" s="14" t="n"/>
      <c r="J177" s="16" t="n"/>
      <c r="K177" s="17">
        <f>IF(AND(H177="",J177=""),"",MIN(H177,J177))</f>
        <v/>
      </c>
      <c r="L177" s="18">
        <f>IF(K177="","",K177-TODAY())</f>
        <v/>
      </c>
      <c r="M177" s="19">
        <f>IF(K177="","",IF(K177&lt;TODAY(),"Expired",IF(K177-TODAY()&lt;=30,"Expires within 30 days","OK")))</f>
        <v/>
      </c>
      <c r="N177" s="15" t="n"/>
      <c r="O177" s="14" t="n"/>
    </row>
    <row r="178">
      <c r="A178" s="14" t="n"/>
      <c r="B178" s="14" t="n"/>
      <c r="C178" s="14" t="n"/>
      <c r="D178" s="14" t="n"/>
      <c r="E178" s="15" t="n"/>
      <c r="F178" s="14" t="n"/>
      <c r="G178" s="14" t="n"/>
      <c r="H178" s="16" t="n"/>
      <c r="I178" s="14" t="n"/>
      <c r="J178" s="16" t="n"/>
      <c r="K178" s="17">
        <f>IF(AND(H178="",J178=""),"",MIN(H178,J178))</f>
        <v/>
      </c>
      <c r="L178" s="18">
        <f>IF(K178="","",K178-TODAY())</f>
        <v/>
      </c>
      <c r="M178" s="19">
        <f>IF(K178="","",IF(K178&lt;TODAY(),"Expired",IF(K178-TODAY()&lt;=30,"Expires within 30 days","OK")))</f>
        <v/>
      </c>
      <c r="N178" s="15" t="n"/>
      <c r="O178" s="14" t="n"/>
    </row>
    <row r="179">
      <c r="A179" s="14" t="n"/>
      <c r="B179" s="14" t="n"/>
      <c r="C179" s="14" t="n"/>
      <c r="D179" s="14" t="n"/>
      <c r="E179" s="15" t="n"/>
      <c r="F179" s="14" t="n"/>
      <c r="G179" s="14" t="n"/>
      <c r="H179" s="16" t="n"/>
      <c r="I179" s="14" t="n"/>
      <c r="J179" s="16" t="n"/>
      <c r="K179" s="17">
        <f>IF(AND(H179="",J179=""),"",MIN(H179,J179))</f>
        <v/>
      </c>
      <c r="L179" s="18">
        <f>IF(K179="","",K179-TODAY())</f>
        <v/>
      </c>
      <c r="M179" s="19">
        <f>IF(K179="","",IF(K179&lt;TODAY(),"Expired",IF(K179-TODAY()&lt;=30,"Expires within 30 days","OK")))</f>
        <v/>
      </c>
      <c r="N179" s="15" t="n"/>
      <c r="O179" s="14" t="n"/>
    </row>
    <row r="180">
      <c r="A180" s="14" t="n"/>
      <c r="B180" s="14" t="n"/>
      <c r="C180" s="14" t="n"/>
      <c r="D180" s="14" t="n"/>
      <c r="E180" s="15" t="n"/>
      <c r="F180" s="14" t="n"/>
      <c r="G180" s="14" t="n"/>
      <c r="H180" s="16" t="n"/>
      <c r="I180" s="14" t="n"/>
      <c r="J180" s="16" t="n"/>
      <c r="K180" s="17">
        <f>IF(AND(H180="",J180=""),"",MIN(H180,J180))</f>
        <v/>
      </c>
      <c r="L180" s="18">
        <f>IF(K180="","",K180-TODAY())</f>
        <v/>
      </c>
      <c r="M180" s="19">
        <f>IF(K180="","",IF(K180&lt;TODAY(),"Expired",IF(K180-TODAY()&lt;=30,"Expires within 30 days","OK")))</f>
        <v/>
      </c>
      <c r="N180" s="15" t="n"/>
      <c r="O180" s="14" t="n"/>
    </row>
    <row r="181">
      <c r="A181" s="14" t="n"/>
      <c r="B181" s="14" t="n"/>
      <c r="C181" s="14" t="n"/>
      <c r="D181" s="14" t="n"/>
      <c r="E181" s="15" t="n"/>
      <c r="F181" s="14" t="n"/>
      <c r="G181" s="14" t="n"/>
      <c r="H181" s="16" t="n"/>
      <c r="I181" s="14" t="n"/>
      <c r="J181" s="16" t="n"/>
      <c r="K181" s="17">
        <f>IF(AND(H181="",J181=""),"",MIN(H181,J181))</f>
        <v/>
      </c>
      <c r="L181" s="18">
        <f>IF(K181="","",K181-TODAY())</f>
        <v/>
      </c>
      <c r="M181" s="19">
        <f>IF(K181="","",IF(K181&lt;TODAY(),"Expired",IF(K181-TODAY()&lt;=30,"Expires within 30 days","OK")))</f>
        <v/>
      </c>
      <c r="N181" s="15" t="n"/>
      <c r="O181" s="14" t="n"/>
    </row>
    <row r="182">
      <c r="A182" s="14" t="n"/>
      <c r="B182" s="14" t="n"/>
      <c r="C182" s="14" t="n"/>
      <c r="D182" s="14" t="n"/>
      <c r="E182" s="15" t="n"/>
      <c r="F182" s="14" t="n"/>
      <c r="G182" s="14" t="n"/>
      <c r="H182" s="16" t="n"/>
      <c r="I182" s="14" t="n"/>
      <c r="J182" s="16" t="n"/>
      <c r="K182" s="17">
        <f>IF(AND(H182="",J182=""),"",MIN(H182,J182))</f>
        <v/>
      </c>
      <c r="L182" s="18">
        <f>IF(K182="","",K182-TODAY())</f>
        <v/>
      </c>
      <c r="M182" s="19">
        <f>IF(K182="","",IF(K182&lt;TODAY(),"Expired",IF(K182-TODAY()&lt;=30,"Expires within 30 days","OK")))</f>
        <v/>
      </c>
      <c r="N182" s="15" t="n"/>
      <c r="O182" s="14" t="n"/>
    </row>
    <row r="183">
      <c r="A183" s="14" t="n"/>
      <c r="B183" s="14" t="n"/>
      <c r="C183" s="14" t="n"/>
      <c r="D183" s="14" t="n"/>
      <c r="E183" s="15" t="n"/>
      <c r="F183" s="14" t="n"/>
      <c r="G183" s="14" t="n"/>
      <c r="H183" s="16" t="n"/>
      <c r="I183" s="14" t="n"/>
      <c r="J183" s="16" t="n"/>
      <c r="K183" s="17">
        <f>IF(AND(H183="",J183=""),"",MIN(H183,J183))</f>
        <v/>
      </c>
      <c r="L183" s="18">
        <f>IF(K183="","",K183-TODAY())</f>
        <v/>
      </c>
      <c r="M183" s="19">
        <f>IF(K183="","",IF(K183&lt;TODAY(),"Expired",IF(K183-TODAY()&lt;=30,"Expires within 30 days","OK")))</f>
        <v/>
      </c>
      <c r="N183" s="15" t="n"/>
      <c r="O183" s="14" t="n"/>
    </row>
    <row r="184">
      <c r="A184" s="14" t="n"/>
      <c r="B184" s="14" t="n"/>
      <c r="C184" s="14" t="n"/>
      <c r="D184" s="14" t="n"/>
      <c r="E184" s="15" t="n"/>
      <c r="F184" s="14" t="n"/>
      <c r="G184" s="14" t="n"/>
      <c r="H184" s="16" t="n"/>
      <c r="I184" s="14" t="n"/>
      <c r="J184" s="16" t="n"/>
      <c r="K184" s="17">
        <f>IF(AND(H184="",J184=""),"",MIN(H184,J184))</f>
        <v/>
      </c>
      <c r="L184" s="18">
        <f>IF(K184="","",K184-TODAY())</f>
        <v/>
      </c>
      <c r="M184" s="19">
        <f>IF(K184="","",IF(K184&lt;TODAY(),"Expired",IF(K184-TODAY()&lt;=30,"Expires within 30 days","OK")))</f>
        <v/>
      </c>
      <c r="N184" s="15" t="n"/>
      <c r="O184" s="14" t="n"/>
    </row>
    <row r="185">
      <c r="A185" s="14" t="n"/>
      <c r="B185" s="14" t="n"/>
      <c r="C185" s="14" t="n"/>
      <c r="D185" s="14" t="n"/>
      <c r="E185" s="15" t="n"/>
      <c r="F185" s="14" t="n"/>
      <c r="G185" s="14" t="n"/>
      <c r="H185" s="16" t="n"/>
      <c r="I185" s="14" t="n"/>
      <c r="J185" s="16" t="n"/>
      <c r="K185" s="17">
        <f>IF(AND(H185="",J185=""),"",MIN(H185,J185))</f>
        <v/>
      </c>
      <c r="L185" s="18">
        <f>IF(K185="","",K185-TODAY())</f>
        <v/>
      </c>
      <c r="M185" s="19">
        <f>IF(K185="","",IF(K185&lt;TODAY(),"Expired",IF(K185-TODAY()&lt;=30,"Expires within 30 days","OK")))</f>
        <v/>
      </c>
      <c r="N185" s="15" t="n"/>
      <c r="O185" s="14" t="n"/>
    </row>
    <row r="186">
      <c r="A186" s="14" t="n"/>
      <c r="B186" s="14" t="n"/>
      <c r="C186" s="14" t="n"/>
      <c r="D186" s="14" t="n"/>
      <c r="E186" s="15" t="n"/>
      <c r="F186" s="14" t="n"/>
      <c r="G186" s="14" t="n"/>
      <c r="H186" s="16" t="n"/>
      <c r="I186" s="14" t="n"/>
      <c r="J186" s="16" t="n"/>
      <c r="K186" s="17">
        <f>IF(AND(H186="",J186=""),"",MIN(H186,J186))</f>
        <v/>
      </c>
      <c r="L186" s="18">
        <f>IF(K186="","",K186-TODAY())</f>
        <v/>
      </c>
      <c r="M186" s="19">
        <f>IF(K186="","",IF(K186&lt;TODAY(),"Expired",IF(K186-TODAY()&lt;=30,"Expires within 30 days","OK")))</f>
        <v/>
      </c>
      <c r="N186" s="15" t="n"/>
      <c r="O186" s="14" t="n"/>
    </row>
    <row r="187">
      <c r="A187" s="14" t="n"/>
      <c r="B187" s="14" t="n"/>
      <c r="C187" s="14" t="n"/>
      <c r="D187" s="14" t="n"/>
      <c r="E187" s="15" t="n"/>
      <c r="F187" s="14" t="n"/>
      <c r="G187" s="14" t="n"/>
      <c r="H187" s="16" t="n"/>
      <c r="I187" s="14" t="n"/>
      <c r="J187" s="16" t="n"/>
      <c r="K187" s="17">
        <f>IF(AND(H187="",J187=""),"",MIN(H187,J187))</f>
        <v/>
      </c>
      <c r="L187" s="18">
        <f>IF(K187="","",K187-TODAY())</f>
        <v/>
      </c>
      <c r="M187" s="19">
        <f>IF(K187="","",IF(K187&lt;TODAY(),"Expired",IF(K187-TODAY()&lt;=30,"Expires within 30 days","OK")))</f>
        <v/>
      </c>
      <c r="N187" s="15" t="n"/>
      <c r="O187" s="14" t="n"/>
    </row>
    <row r="188">
      <c r="A188" s="14" t="n"/>
      <c r="B188" s="14" t="n"/>
      <c r="C188" s="14" t="n"/>
      <c r="D188" s="14" t="n"/>
      <c r="E188" s="15" t="n"/>
      <c r="F188" s="14" t="n"/>
      <c r="G188" s="14" t="n"/>
      <c r="H188" s="16" t="n"/>
      <c r="I188" s="14" t="n"/>
      <c r="J188" s="16" t="n"/>
      <c r="K188" s="17">
        <f>IF(AND(H188="",J188=""),"",MIN(H188,J188))</f>
        <v/>
      </c>
      <c r="L188" s="18">
        <f>IF(K188="","",K188-TODAY())</f>
        <v/>
      </c>
      <c r="M188" s="19">
        <f>IF(K188="","",IF(K188&lt;TODAY(),"Expired",IF(K188-TODAY()&lt;=30,"Expires within 30 days","OK")))</f>
        <v/>
      </c>
      <c r="N188" s="15" t="n"/>
      <c r="O188" s="14" t="n"/>
    </row>
    <row r="189">
      <c r="A189" s="14" t="n"/>
      <c r="B189" s="14" t="n"/>
      <c r="C189" s="14" t="n"/>
      <c r="D189" s="14" t="n"/>
      <c r="E189" s="15" t="n"/>
      <c r="F189" s="14" t="n"/>
      <c r="G189" s="14" t="n"/>
      <c r="H189" s="16" t="n"/>
      <c r="I189" s="14" t="n"/>
      <c r="J189" s="16" t="n"/>
      <c r="K189" s="17">
        <f>IF(AND(H189="",J189=""),"",MIN(H189,J189))</f>
        <v/>
      </c>
      <c r="L189" s="18">
        <f>IF(K189="","",K189-TODAY())</f>
        <v/>
      </c>
      <c r="M189" s="19">
        <f>IF(K189="","",IF(K189&lt;TODAY(),"Expired",IF(K189-TODAY()&lt;=30,"Expires within 30 days","OK")))</f>
        <v/>
      </c>
      <c r="N189" s="15" t="n"/>
      <c r="O189" s="14" t="n"/>
    </row>
    <row r="190">
      <c r="A190" s="14" t="n"/>
      <c r="B190" s="14" t="n"/>
      <c r="C190" s="14" t="n"/>
      <c r="D190" s="14" t="n"/>
      <c r="E190" s="15" t="n"/>
      <c r="F190" s="14" t="n"/>
      <c r="G190" s="14" t="n"/>
      <c r="H190" s="16" t="n"/>
      <c r="I190" s="14" t="n"/>
      <c r="J190" s="16" t="n"/>
      <c r="K190" s="17">
        <f>IF(AND(H190="",J190=""),"",MIN(H190,J190))</f>
        <v/>
      </c>
      <c r="L190" s="18">
        <f>IF(K190="","",K190-TODAY())</f>
        <v/>
      </c>
      <c r="M190" s="19">
        <f>IF(K190="","",IF(K190&lt;TODAY(),"Expired",IF(K190-TODAY()&lt;=30,"Expires within 30 days","OK")))</f>
        <v/>
      </c>
      <c r="N190" s="15" t="n"/>
      <c r="O190" s="14" t="n"/>
    </row>
    <row r="191">
      <c r="A191" s="14" t="n"/>
      <c r="B191" s="14" t="n"/>
      <c r="C191" s="14" t="n"/>
      <c r="D191" s="14" t="n"/>
      <c r="E191" s="15" t="n"/>
      <c r="F191" s="14" t="n"/>
      <c r="G191" s="14" t="n"/>
      <c r="H191" s="16" t="n"/>
      <c r="I191" s="14" t="n"/>
      <c r="J191" s="16" t="n"/>
      <c r="K191" s="17">
        <f>IF(AND(H191="",J191=""),"",MIN(H191,J191))</f>
        <v/>
      </c>
      <c r="L191" s="18">
        <f>IF(K191="","",K191-TODAY())</f>
        <v/>
      </c>
      <c r="M191" s="19">
        <f>IF(K191="","",IF(K191&lt;TODAY(),"Expired",IF(K191-TODAY()&lt;=30,"Expires within 30 days","OK")))</f>
        <v/>
      </c>
      <c r="N191" s="15" t="n"/>
      <c r="O191" s="14" t="n"/>
    </row>
    <row r="192">
      <c r="A192" s="14" t="n"/>
      <c r="B192" s="14" t="n"/>
      <c r="C192" s="14" t="n"/>
      <c r="D192" s="14" t="n"/>
      <c r="E192" s="15" t="n"/>
      <c r="F192" s="14" t="n"/>
      <c r="G192" s="14" t="n"/>
      <c r="H192" s="16" t="n"/>
      <c r="I192" s="14" t="n"/>
      <c r="J192" s="16" t="n"/>
      <c r="K192" s="17">
        <f>IF(AND(H192="",J192=""),"",MIN(H192,J192))</f>
        <v/>
      </c>
      <c r="L192" s="18">
        <f>IF(K192="","",K192-TODAY())</f>
        <v/>
      </c>
      <c r="M192" s="19">
        <f>IF(K192="","",IF(K192&lt;TODAY(),"Expired",IF(K192-TODAY()&lt;=30,"Expires within 30 days","OK")))</f>
        <v/>
      </c>
      <c r="N192" s="15" t="n"/>
      <c r="O192" s="14" t="n"/>
    </row>
    <row r="193">
      <c r="A193" s="14" t="n"/>
      <c r="B193" s="14" t="n"/>
      <c r="C193" s="14" t="n"/>
      <c r="D193" s="14" t="n"/>
      <c r="E193" s="15" t="n"/>
      <c r="F193" s="14" t="n"/>
      <c r="G193" s="14" t="n"/>
      <c r="H193" s="16" t="n"/>
      <c r="I193" s="14" t="n"/>
      <c r="J193" s="16" t="n"/>
      <c r="K193" s="17">
        <f>IF(AND(H193="",J193=""),"",MIN(H193,J193))</f>
        <v/>
      </c>
      <c r="L193" s="18">
        <f>IF(K193="","",K193-TODAY())</f>
        <v/>
      </c>
      <c r="M193" s="19">
        <f>IF(K193="","",IF(K193&lt;TODAY(),"Expired",IF(K193-TODAY()&lt;=30,"Expires within 30 days","OK")))</f>
        <v/>
      </c>
      <c r="N193" s="15" t="n"/>
      <c r="O193" s="14" t="n"/>
    </row>
    <row r="194">
      <c r="A194" s="14" t="n"/>
      <c r="B194" s="14" t="n"/>
      <c r="C194" s="14" t="n"/>
      <c r="D194" s="14" t="n"/>
      <c r="E194" s="15" t="n"/>
      <c r="F194" s="14" t="n"/>
      <c r="G194" s="14" t="n"/>
      <c r="H194" s="16" t="n"/>
      <c r="I194" s="14" t="n"/>
      <c r="J194" s="16" t="n"/>
      <c r="K194" s="17">
        <f>IF(AND(H194="",J194=""),"",MIN(H194,J194))</f>
        <v/>
      </c>
      <c r="L194" s="18">
        <f>IF(K194="","",K194-TODAY())</f>
        <v/>
      </c>
      <c r="M194" s="19">
        <f>IF(K194="","",IF(K194&lt;TODAY(),"Expired",IF(K194-TODAY()&lt;=30,"Expires within 30 days","OK")))</f>
        <v/>
      </c>
      <c r="N194" s="15" t="n"/>
      <c r="O194" s="14" t="n"/>
    </row>
    <row r="195">
      <c r="A195" s="14" t="n"/>
      <c r="B195" s="14" t="n"/>
      <c r="C195" s="14" t="n"/>
      <c r="D195" s="14" t="n"/>
      <c r="E195" s="15" t="n"/>
      <c r="F195" s="14" t="n"/>
      <c r="G195" s="14" t="n"/>
      <c r="H195" s="16" t="n"/>
      <c r="I195" s="14" t="n"/>
      <c r="J195" s="16" t="n"/>
      <c r="K195" s="17">
        <f>IF(AND(H195="",J195=""),"",MIN(H195,J195))</f>
        <v/>
      </c>
      <c r="L195" s="18">
        <f>IF(K195="","",K195-TODAY())</f>
        <v/>
      </c>
      <c r="M195" s="19">
        <f>IF(K195="","",IF(K195&lt;TODAY(),"Expired",IF(K195-TODAY()&lt;=30,"Expires within 30 days","OK")))</f>
        <v/>
      </c>
      <c r="N195" s="15" t="n"/>
      <c r="O195" s="14" t="n"/>
    </row>
    <row r="196">
      <c r="A196" s="14" t="n"/>
      <c r="B196" s="14" t="n"/>
      <c r="C196" s="14" t="n"/>
      <c r="D196" s="14" t="n"/>
      <c r="E196" s="15" t="n"/>
      <c r="F196" s="14" t="n"/>
      <c r="G196" s="14" t="n"/>
      <c r="H196" s="16" t="n"/>
      <c r="I196" s="14" t="n"/>
      <c r="J196" s="16" t="n"/>
      <c r="K196" s="17">
        <f>IF(AND(H196="",J196=""),"",MIN(H196,J196))</f>
        <v/>
      </c>
      <c r="L196" s="18">
        <f>IF(K196="","",K196-TODAY())</f>
        <v/>
      </c>
      <c r="M196" s="19">
        <f>IF(K196="","",IF(K196&lt;TODAY(),"Expired",IF(K196-TODAY()&lt;=30,"Expires within 30 days","OK")))</f>
        <v/>
      </c>
      <c r="N196" s="15" t="n"/>
      <c r="O196" s="14" t="n"/>
    </row>
    <row r="197">
      <c r="A197" s="14" t="n"/>
      <c r="B197" s="14" t="n"/>
      <c r="C197" s="14" t="n"/>
      <c r="D197" s="14" t="n"/>
      <c r="E197" s="15" t="n"/>
      <c r="F197" s="14" t="n"/>
      <c r="G197" s="14" t="n"/>
      <c r="H197" s="16" t="n"/>
      <c r="I197" s="14" t="n"/>
      <c r="J197" s="16" t="n"/>
      <c r="K197" s="17">
        <f>IF(AND(H197="",J197=""),"",MIN(H197,J197))</f>
        <v/>
      </c>
      <c r="L197" s="18">
        <f>IF(K197="","",K197-TODAY())</f>
        <v/>
      </c>
      <c r="M197" s="19">
        <f>IF(K197="","",IF(K197&lt;TODAY(),"Expired",IF(K197-TODAY()&lt;=30,"Expires within 30 days","OK")))</f>
        <v/>
      </c>
      <c r="N197" s="15" t="n"/>
      <c r="O197" s="14" t="n"/>
    </row>
    <row r="198">
      <c r="A198" s="14" t="n"/>
      <c r="B198" s="14" t="n"/>
      <c r="C198" s="14" t="n"/>
      <c r="D198" s="14" t="n"/>
      <c r="E198" s="15" t="n"/>
      <c r="F198" s="14" t="n"/>
      <c r="G198" s="14" t="n"/>
      <c r="H198" s="16" t="n"/>
      <c r="I198" s="14" t="n"/>
      <c r="J198" s="16" t="n"/>
      <c r="K198" s="17">
        <f>IF(AND(H198="",J198=""),"",MIN(H198,J198))</f>
        <v/>
      </c>
      <c r="L198" s="18">
        <f>IF(K198="","",K198-TODAY())</f>
        <v/>
      </c>
      <c r="M198" s="19">
        <f>IF(K198="","",IF(K198&lt;TODAY(),"Expired",IF(K198-TODAY()&lt;=30,"Expires within 30 days","OK")))</f>
        <v/>
      </c>
      <c r="N198" s="15" t="n"/>
      <c r="O198" s="14" t="n"/>
    </row>
    <row r="199">
      <c r="A199" s="14" t="n"/>
      <c r="B199" s="14" t="n"/>
      <c r="C199" s="14" t="n"/>
      <c r="D199" s="14" t="n"/>
      <c r="E199" s="15" t="n"/>
      <c r="F199" s="14" t="n"/>
      <c r="G199" s="14" t="n"/>
      <c r="H199" s="16" t="n"/>
      <c r="I199" s="14" t="n"/>
      <c r="J199" s="16" t="n"/>
      <c r="K199" s="17">
        <f>IF(AND(H199="",J199=""),"",MIN(H199,J199))</f>
        <v/>
      </c>
      <c r="L199" s="18">
        <f>IF(K199="","",K199-TODAY())</f>
        <v/>
      </c>
      <c r="M199" s="19">
        <f>IF(K199="","",IF(K199&lt;TODAY(),"Expired",IF(K199-TODAY()&lt;=30,"Expires within 30 days","OK")))</f>
        <v/>
      </c>
      <c r="N199" s="15" t="n"/>
      <c r="O199" s="14" t="n"/>
    </row>
    <row r="200">
      <c r="A200" s="14" t="n"/>
      <c r="B200" s="14" t="n"/>
      <c r="C200" s="14" t="n"/>
      <c r="D200" s="14" t="n"/>
      <c r="E200" s="15" t="n"/>
      <c r="F200" s="14" t="n"/>
      <c r="G200" s="14" t="n"/>
      <c r="H200" s="16" t="n"/>
      <c r="I200" s="14" t="n"/>
      <c r="J200" s="16" t="n"/>
      <c r="K200" s="17">
        <f>IF(AND(H200="",J200=""),"",MIN(H200,J200))</f>
        <v/>
      </c>
      <c r="L200" s="18">
        <f>IF(K200="","",K200-TODAY())</f>
        <v/>
      </c>
      <c r="M200" s="19">
        <f>IF(K200="","",IF(K200&lt;TODAY(),"Expired",IF(K200-TODAY()&lt;=30,"Expires within 30 days","OK")))</f>
        <v/>
      </c>
      <c r="N200" s="15" t="n"/>
      <c r="O200" s="14" t="n"/>
    </row>
    <row r="201">
      <c r="A201" s="14" t="n"/>
      <c r="B201" s="14" t="n"/>
      <c r="C201" s="14" t="n"/>
      <c r="D201" s="14" t="n"/>
      <c r="E201" s="15" t="n"/>
      <c r="F201" s="14" t="n"/>
      <c r="G201" s="14" t="n"/>
      <c r="H201" s="16" t="n"/>
      <c r="I201" s="14" t="n"/>
      <c r="J201" s="16" t="n"/>
      <c r="K201" s="17">
        <f>IF(AND(H201="",J201=""),"",MIN(H201,J201))</f>
        <v/>
      </c>
      <c r="L201" s="18">
        <f>IF(K201="","",K201-TODAY())</f>
        <v/>
      </c>
      <c r="M201" s="19">
        <f>IF(K201="","",IF(K201&lt;TODAY(),"Expired",IF(K201-TODAY()&lt;=30,"Expires within 30 days","OK")))</f>
        <v/>
      </c>
      <c r="N201" s="15" t="n"/>
      <c r="O201" s="14" t="n"/>
    </row>
    <row r="202">
      <c r="A202" s="14" t="n"/>
      <c r="B202" s="14" t="n"/>
      <c r="C202" s="14" t="n"/>
      <c r="D202" s="14" t="n"/>
      <c r="E202" s="15" t="n"/>
      <c r="F202" s="14" t="n"/>
      <c r="G202" s="14" t="n"/>
      <c r="H202" s="16" t="n"/>
      <c r="I202" s="14" t="n"/>
      <c r="J202" s="16" t="n"/>
      <c r="K202" s="17">
        <f>IF(AND(H202="",J202=""),"",MIN(H202,J202))</f>
        <v/>
      </c>
      <c r="L202" s="18">
        <f>IF(K202="","",K202-TODAY())</f>
        <v/>
      </c>
      <c r="M202" s="19">
        <f>IF(K202="","",IF(K202&lt;TODAY(),"Expired",IF(K202-TODAY()&lt;=30,"Expires within 30 days","OK")))</f>
        <v/>
      </c>
      <c r="N202" s="15" t="n"/>
      <c r="O202" s="14" t="n"/>
    </row>
    <row r="203">
      <c r="A203" s="14" t="n"/>
      <c r="B203" s="14" t="n"/>
      <c r="C203" s="14" t="n"/>
      <c r="D203" s="14" t="n"/>
      <c r="E203" s="15" t="n"/>
      <c r="F203" s="14" t="n"/>
      <c r="G203" s="14" t="n"/>
      <c r="H203" s="16" t="n"/>
      <c r="I203" s="14" t="n"/>
      <c r="J203" s="16" t="n"/>
      <c r="K203" s="17">
        <f>IF(AND(H203="",J203=""),"",MIN(H203,J203))</f>
        <v/>
      </c>
      <c r="L203" s="18">
        <f>IF(K203="","",K203-TODAY())</f>
        <v/>
      </c>
      <c r="M203" s="19">
        <f>IF(K203="","",IF(K203&lt;TODAY(),"Expired",IF(K203-TODAY()&lt;=30,"Expires within 30 days","OK")))</f>
        <v/>
      </c>
      <c r="N203" s="15" t="n"/>
      <c r="O203" s="14" t="n"/>
    </row>
    <row r="204">
      <c r="A204" s="14" t="n"/>
      <c r="B204" s="14" t="n"/>
      <c r="C204" s="14" t="n"/>
      <c r="D204" s="14" t="n"/>
      <c r="E204" s="15" t="n"/>
      <c r="F204" s="14" t="n"/>
      <c r="G204" s="14" t="n"/>
      <c r="H204" s="16" t="n"/>
      <c r="I204" s="14" t="n"/>
      <c r="J204" s="16" t="n"/>
      <c r="K204" s="17">
        <f>IF(AND(H204="",J204=""),"",MIN(H204,J204))</f>
        <v/>
      </c>
      <c r="L204" s="18">
        <f>IF(K204="","",K204-TODAY())</f>
        <v/>
      </c>
      <c r="M204" s="19">
        <f>IF(K204="","",IF(K204&lt;TODAY(),"Expired",IF(K204-TODAY()&lt;=30,"Expires within 30 days","OK")))</f>
        <v/>
      </c>
      <c r="N204" s="15" t="n"/>
      <c r="O204" s="14" t="n"/>
    </row>
  </sheetData>
  <autoFilter ref="A4:O204"/>
  <mergeCells count="1">
    <mergeCell ref="A2:O2"/>
  </mergeCells>
  <conditionalFormatting sqref="H5:H204">
    <cfRule type="expression" priority="1" dxfId="0" stopIfTrue="1">
      <formula>AND(ISNUMBER(H5),H5&lt;TODAY())</formula>
    </cfRule>
    <cfRule type="expression" priority="2" dxfId="1">
      <formula>AND(ISNUMBER(H5),H5-TODAY()&lt;=30)</formula>
    </cfRule>
  </conditionalFormatting>
  <conditionalFormatting sqref="J5:J204">
    <cfRule type="expression" priority="3" dxfId="0" stopIfTrue="1">
      <formula>AND(ISNUMBER(J5),J5&lt;TODAY())</formula>
    </cfRule>
    <cfRule type="expression" priority="4" dxfId="1">
      <formula>AND(ISNUMBER(J5),J5-TODAY()&lt;=30)</formula>
    </cfRule>
  </conditionalFormatting>
  <conditionalFormatting sqref="K5:K204">
    <cfRule type="expression" priority="5" dxfId="0" stopIfTrue="1">
      <formula>AND(ISNUMBER(K5),K5&lt;TODAY())</formula>
    </cfRule>
    <cfRule type="expression" priority="6" dxfId="1">
      <formula>AND(ISNUMBER(K5),K5-TODAY()&lt;=30)</formula>
    </cfRule>
  </conditionalFormatting>
  <conditionalFormatting sqref="M5:M204">
    <cfRule type="expression" priority="7" dxfId="0" stopIfTrue="1">
      <formula>M5="Expired"</formula>
    </cfRule>
    <cfRule type="expression" priority="8" dxfId="1">
      <formula>M5="Expires within 30 days"</formula>
    </cfRule>
    <cfRule type="expression" priority="9" dxfId="2">
      <formula>M5="OK"</formula>
    </cfRule>
  </conditionalFormatting>
  <dataValidations count="4">
    <dataValidation sqref="B5:B204" showDropDown="0" showInputMessage="0" showErrorMessage="1" allowBlank="1" errorTitle="Not in the list" error="Pick a value from the list (edit the lists on the Lists tab)." type="list">
      <formula1>Lists!$A$5:$A$34</formula1>
    </dataValidation>
    <dataValidation sqref="E5:E204" showDropDown="0" showInputMessage="1" showErrorMessage="1" allowBlank="1" errorTitle="Not in the list" error="Pick a value from the list (edit the lists on the Lists tab)." prompt="A = offered first" type="list">
      <formula1>Lists!$C$5:$C$7</formula1>
    </dataValidation>
    <dataValidation sqref="N5:N204" showDropDown="0" showInputMessage="0" showErrorMessage="1" allowBlank="1" errorTitle="Not in the list" error="Pick a value from the list (edit the lists on the Lists tab)." type="list">
      <formula1>"Yes,No"</formula1>
    </dataValidation>
    <dataValidation sqref="H5:H204 J5:J204" showDropDown="0" showInputMessage="0" showErrorMessage="1" allowBlank="1" error="Enter a date, for example 11/20/2026." type="date" operator="greaterThan">
      <formula1>DATE(2000,1,1)</formula1>
    </dataValidation>
  </dataValidations>
  <pageMargins left="0.4" right="0.4" top="0.5" bottom="0.5" header="0.5" footer="0.5"/>
  <pageSetup orientation="landscape" paperSize="1" fitToHeight="0" fitToWidth="1"/>
  <headerFooter>
    <oddHeader/>
    <oddFooter>&amp;L&amp;8staffli.io/tools&amp;R&amp;8Page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Q404"/>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6" customWidth="1" min="1" max="1"/>
    <col width="6" customWidth="1" min="2" max="2"/>
    <col width="26" customWidth="1" min="3" max="3"/>
    <col width="28" customWidth="1" min="4" max="4"/>
    <col width="16" customWidth="1" min="5" max="5"/>
    <col width="11" customWidth="1" min="6" max="6"/>
    <col width="11" customWidth="1" min="7" max="7"/>
    <col width="10" customWidth="1" min="8" max="8"/>
    <col width="8" customWidth="1" min="9" max="9"/>
    <col width="18" customWidth="1" min="10" max="10"/>
    <col width="12" customWidth="1" min="11" max="11"/>
    <col width="9" customWidth="1" min="12" max="12"/>
    <col width="11" customWidth="1" min="13" max="13"/>
    <col width="11" customWidth="1" min="14" max="14"/>
    <col width="20" customWidth="1" min="15" max="15"/>
    <col width="12" customWidth="1" min="16" max="16"/>
    <col width="24" customWidth="1" min="17" max="17"/>
  </cols>
  <sheetData>
    <row r="1" ht="26" customHeight="1">
      <c r="A1" s="12" t="inlineStr">
        <is>
          <t>Shifts</t>
        </is>
      </c>
    </row>
    <row r="2" ht="18" customHeight="1">
      <c r="A2" s="2" t="inlineStr">
        <is>
          <t>One row per person per shift. Leave Officer empty and Status on Open for a slot nobody has yet. Grey columns are formulas.</t>
        </is>
      </c>
    </row>
    <row r="3"/>
    <row r="4" ht="32" customHeight="1">
      <c r="A4" s="13" t="inlineStr">
        <is>
          <t>Date</t>
        </is>
      </c>
      <c r="B4" s="13" t="inlineStr">
        <is>
          <t>Day</t>
        </is>
      </c>
      <c r="C4" s="13" t="inlineStr">
        <is>
          <t>Event</t>
        </is>
      </c>
      <c r="D4" s="13" t="inlineStr">
        <is>
          <t>Venue</t>
        </is>
      </c>
      <c r="E4" s="13" t="inlineStr">
        <is>
          <t>Role</t>
        </is>
      </c>
      <c r="F4" s="13" t="inlineStr">
        <is>
          <t>Start</t>
        </is>
      </c>
      <c r="G4" s="13" t="inlineStr">
        <is>
          <t>End</t>
        </is>
      </c>
      <c r="H4" s="13" t="inlineStr">
        <is>
          <t>Unpaid break (min)</t>
        </is>
      </c>
      <c r="I4" s="13" t="inlineStr">
        <is>
          <t>Hours</t>
        </is>
      </c>
      <c r="J4" s="13" t="inlineStr">
        <is>
          <t>Officer</t>
        </is>
      </c>
      <c r="K4" s="13" t="inlineStr">
        <is>
          <t>Status</t>
        </is>
      </c>
      <c r="L4" s="13" t="inlineStr">
        <is>
          <t>Pay rate ($/h)</t>
        </is>
      </c>
      <c r="M4" s="13" t="inlineStr">
        <is>
          <t>Labor cost</t>
        </is>
      </c>
      <c r="N4" s="13" t="inlineStr">
        <is>
          <t>Officer's day total (h)</t>
        </is>
      </c>
      <c r="O4" s="13" t="inlineStr">
        <is>
          <t>License check</t>
        </is>
      </c>
      <c r="P4" s="13" t="inlineStr">
        <is>
          <t>Counted (1 = confirmed or completed)</t>
        </is>
      </c>
      <c r="Q4" s="13" t="inlineStr">
        <is>
          <t>Notes</t>
        </is>
      </c>
    </row>
    <row r="5">
      <c r="A5" s="20" t="n">
        <v>46336</v>
      </c>
      <c r="B5" s="21">
        <f>IF(A5="","",TEXT(A5,"ddd"))</f>
        <v/>
      </c>
      <c r="C5" s="14" t="inlineStr">
        <is>
          <t>Home &amp; Garden Show</t>
        </is>
      </c>
      <c r="D5" s="14" t="inlineStr">
        <is>
          <t>Convention Center Hall B</t>
        </is>
      </c>
      <c r="E5" s="14" t="inlineStr">
        <is>
          <t>Bag check</t>
        </is>
      </c>
      <c r="F5" s="22" t="n">
        <v>0.375</v>
      </c>
      <c r="G5" s="22" t="n">
        <v>0.7083333333333334</v>
      </c>
      <c r="H5" s="23" t="n">
        <v>30</v>
      </c>
      <c r="I5" s="24">
        <f>IF(OR(F5="",G5=""),"",ROUND(MAX(0,MOD(G5-F5,1)*24-N(H5)/60),2))</f>
        <v/>
      </c>
      <c r="J5" s="14" t="inlineStr">
        <is>
          <t>Mei Chen</t>
        </is>
      </c>
      <c r="K5" s="14" t="inlineStr">
        <is>
          <t>Completed</t>
        </is>
      </c>
      <c r="L5" s="25" t="n">
        <v>20</v>
      </c>
      <c r="M5" s="26">
        <f>IF(OR(I5="",L5=""),"",ROUND(I5*L5,2))</f>
        <v/>
      </c>
      <c r="N5" s="24">
        <f>IF(OR(A5="",I5="",J5="",P5=0),"",SUMIFS($I$5:$I$404,$J$5:$J$404,J5,$A$5:$A$404,A5,$P$5:$P$404,1))</f>
        <v/>
      </c>
      <c r="O5" s="19">
        <f>IF(J5="","",IFERROR(IF(INDEX(Roster!$K$5:$K$204,MATCH(J5,Roster!$A$5:$A$204,0))="","No license on file",IF(INDEX(Roster!$K$5:$K$204,MATCH(J5,Roster!$A$5:$A$204,0))&lt;A5,"Expired on shift date","OK")),"Not on the roster"))</f>
        <v/>
      </c>
      <c r="P5" s="27">
        <f>IF(OR(K5="Confirmed",K5="Completed"),1,0)</f>
        <v/>
      </c>
      <c r="Q5" s="14" t="n"/>
    </row>
    <row r="6">
      <c r="A6" s="20" t="n">
        <v>46336</v>
      </c>
      <c r="B6" s="21">
        <f>IF(A6="","",TEXT(A6,"ddd"))</f>
        <v/>
      </c>
      <c r="C6" s="14" t="inlineStr">
        <is>
          <t>Home &amp; Garden Show</t>
        </is>
      </c>
      <c r="D6" s="14" t="inlineStr">
        <is>
          <t>Convention Center Hall B</t>
        </is>
      </c>
      <c r="E6" s="14" t="inlineStr">
        <is>
          <t>Security officer</t>
        </is>
      </c>
      <c r="F6" s="22" t="n">
        <v>0.3333333333333333</v>
      </c>
      <c r="G6" s="22" t="n">
        <v>0.75</v>
      </c>
      <c r="H6" s="23" t="n">
        <v>30</v>
      </c>
      <c r="I6" s="24">
        <f>IF(OR(F6="",G6=""),"",ROUND(MAX(0,MOD(G6-F6,1)*24-N(H6)/60),2))</f>
        <v/>
      </c>
      <c r="J6" s="14" t="inlineStr">
        <is>
          <t>Lauren Price</t>
        </is>
      </c>
      <c r="K6" s="14" t="inlineStr">
        <is>
          <t>Completed</t>
        </is>
      </c>
      <c r="L6" s="25" t="n">
        <v>20</v>
      </c>
      <c r="M6" s="26">
        <f>IF(OR(I6="",L6=""),"",ROUND(I6*L6,2))</f>
        <v/>
      </c>
      <c r="N6" s="24">
        <f>IF(OR(A6="",I6="",J6="",P6=0),"",SUMIFS($I$5:$I$404,$J$5:$J$404,J6,$A$5:$A$404,A6,$P$5:$P$404,1))</f>
        <v/>
      </c>
      <c r="O6" s="19">
        <f>IF(J6="","",IFERROR(IF(INDEX(Roster!$K$5:$K$204,MATCH(J6,Roster!$A$5:$A$204,0))="","No license on file",IF(INDEX(Roster!$K$5:$K$204,MATCH(J6,Roster!$A$5:$A$204,0))&lt;A6,"Expired on shift date","OK")),"Not on the roster"))</f>
        <v/>
      </c>
      <c r="P6" s="27">
        <f>IF(OR(K6="Confirmed",K6="Completed"),1,0)</f>
        <v/>
      </c>
      <c r="Q6" s="14" t="n"/>
    </row>
    <row r="7">
      <c r="A7" s="20" t="n">
        <v>46337</v>
      </c>
      <c r="B7" s="21">
        <f>IF(A7="","",TEXT(A7,"ddd"))</f>
        <v/>
      </c>
      <c r="C7" s="14" t="inlineStr">
        <is>
          <t>Home &amp; Garden Show</t>
        </is>
      </c>
      <c r="D7" s="14" t="inlineStr">
        <is>
          <t>Convention Center Hall B</t>
        </is>
      </c>
      <c r="E7" s="14" t="inlineStr">
        <is>
          <t>Bag check</t>
        </is>
      </c>
      <c r="F7" s="22" t="n">
        <v>0.375</v>
      </c>
      <c r="G7" s="22" t="n">
        <v>0.7083333333333334</v>
      </c>
      <c r="H7" s="23" t="n">
        <v>30</v>
      </c>
      <c r="I7" s="24">
        <f>IF(OR(F7="",G7=""),"",ROUND(MAX(0,MOD(G7-F7,1)*24-N(H7)/60),2))</f>
        <v/>
      </c>
      <c r="J7" s="14" t="inlineStr">
        <is>
          <t>Mei Chen</t>
        </is>
      </c>
      <c r="K7" s="14" t="inlineStr">
        <is>
          <t>Completed</t>
        </is>
      </c>
      <c r="L7" s="25" t="n">
        <v>20</v>
      </c>
      <c r="M7" s="26">
        <f>IF(OR(I7="",L7=""),"",ROUND(I7*L7,2))</f>
        <v/>
      </c>
      <c r="N7" s="24">
        <f>IF(OR(A7="",I7="",J7="",P7=0),"",SUMIFS($I$5:$I$404,$J$5:$J$404,J7,$A$5:$A$404,A7,$P$5:$P$404,1))</f>
        <v/>
      </c>
      <c r="O7" s="19">
        <f>IF(J7="","",IFERROR(IF(INDEX(Roster!$K$5:$K$204,MATCH(J7,Roster!$A$5:$A$204,0))="","No license on file",IF(INDEX(Roster!$K$5:$K$204,MATCH(J7,Roster!$A$5:$A$204,0))&lt;A7,"Expired on shift date","OK")),"Not on the roster"))</f>
        <v/>
      </c>
      <c r="P7" s="27">
        <f>IF(OR(K7="Confirmed",K7="Completed"),1,0)</f>
        <v/>
      </c>
      <c r="Q7" s="14" t="n"/>
    </row>
    <row r="8">
      <c r="A8" s="20" t="n">
        <v>46337</v>
      </c>
      <c r="B8" s="21">
        <f>IF(A8="","",TEXT(A8,"ddd"))</f>
        <v/>
      </c>
      <c r="C8" s="14" t="inlineStr">
        <is>
          <t>Home &amp; Garden Show</t>
        </is>
      </c>
      <c r="D8" s="14" t="inlineStr">
        <is>
          <t>Convention Center Hall B</t>
        </is>
      </c>
      <c r="E8" s="14" t="inlineStr">
        <is>
          <t>Security officer</t>
        </is>
      </c>
      <c r="F8" s="22" t="n">
        <v>0.3333333333333333</v>
      </c>
      <c r="G8" s="22" t="n">
        <v>0.75</v>
      </c>
      <c r="H8" s="23" t="n">
        <v>30</v>
      </c>
      <c r="I8" s="24">
        <f>IF(OR(F8="",G8=""),"",ROUND(MAX(0,MOD(G8-F8,1)*24-N(H8)/60),2))</f>
        <v/>
      </c>
      <c r="J8" s="14" t="inlineStr">
        <is>
          <t>Lauren Price</t>
        </is>
      </c>
      <c r="K8" s="14" t="inlineStr">
        <is>
          <t>Completed</t>
        </is>
      </c>
      <c r="L8" s="25" t="n">
        <v>20</v>
      </c>
      <c r="M8" s="26">
        <f>IF(OR(I8="",L8=""),"",ROUND(I8*L8,2))</f>
        <v/>
      </c>
      <c r="N8" s="24">
        <f>IF(OR(A8="",I8="",J8="",P8=0),"",SUMIFS($I$5:$I$404,$J$5:$J$404,J8,$A$5:$A$404,A8,$P$5:$P$404,1))</f>
        <v/>
      </c>
      <c r="O8" s="19">
        <f>IF(J8="","",IFERROR(IF(INDEX(Roster!$K$5:$K$204,MATCH(J8,Roster!$A$5:$A$204,0))="","No license on file",IF(INDEX(Roster!$K$5:$K$204,MATCH(J8,Roster!$A$5:$A$204,0))&lt;A8,"Expired on shift date","OK")),"Not on the roster"))</f>
        <v/>
      </c>
      <c r="P8" s="27">
        <f>IF(OR(K8="Confirmed",K8="Completed"),1,0)</f>
        <v/>
      </c>
      <c r="Q8" s="14" t="n"/>
    </row>
    <row r="9">
      <c r="A9" s="20" t="n">
        <v>46338</v>
      </c>
      <c r="B9" s="21">
        <f>IF(A9="","",TEXT(A9,"ddd"))</f>
        <v/>
      </c>
      <c r="C9" s="14" t="inlineStr">
        <is>
          <t>High school playoff game</t>
        </is>
      </c>
      <c r="D9" s="14" t="inlineStr">
        <is>
          <t>District Stadium</t>
        </is>
      </c>
      <c r="E9" s="14" t="inlineStr">
        <is>
          <t>Supervisor</t>
        </is>
      </c>
      <c r="F9" s="22" t="n">
        <v>0.6666666666666666</v>
      </c>
      <c r="G9" s="22" t="n">
        <v>0.9583333333333334</v>
      </c>
      <c r="H9" s="23" t="n">
        <v>0</v>
      </c>
      <c r="I9" s="24">
        <f>IF(OR(F9="",G9=""),"",ROUND(MAX(0,MOD(G9-F9,1)*24-N(H9)/60),2))</f>
        <v/>
      </c>
      <c r="J9" s="14" t="inlineStr">
        <is>
          <t>Darnell Hayes</t>
        </is>
      </c>
      <c r="K9" s="14" t="inlineStr">
        <is>
          <t>Completed</t>
        </is>
      </c>
      <c r="L9" s="25" t="n">
        <v>20</v>
      </c>
      <c r="M9" s="26">
        <f>IF(OR(I9="",L9=""),"",ROUND(I9*L9,2))</f>
        <v/>
      </c>
      <c r="N9" s="24">
        <f>IF(OR(A9="",I9="",J9="",P9=0),"",SUMIFS($I$5:$I$404,$J$5:$J$404,J9,$A$5:$A$404,A9,$P$5:$P$404,1))</f>
        <v/>
      </c>
      <c r="O9" s="19">
        <f>IF(J9="","",IFERROR(IF(INDEX(Roster!$K$5:$K$204,MATCH(J9,Roster!$A$5:$A$204,0))="","No license on file",IF(INDEX(Roster!$K$5:$K$204,MATCH(J9,Roster!$A$5:$A$204,0))&lt;A9,"Expired on shift date","OK")),"Not on the roster"))</f>
        <v/>
      </c>
      <c r="P9" s="27">
        <f>IF(OR(K9="Confirmed",K9="Completed"),1,0)</f>
        <v/>
      </c>
      <c r="Q9" s="14" t="n"/>
    </row>
    <row r="10">
      <c r="A10" s="20" t="n">
        <v>46338</v>
      </c>
      <c r="B10" s="21">
        <f>IF(A10="","",TEXT(A10,"ddd"))</f>
        <v/>
      </c>
      <c r="C10" s="14" t="inlineStr">
        <is>
          <t>High school playoff game</t>
        </is>
      </c>
      <c r="D10" s="14" t="inlineStr">
        <is>
          <t>District Stadium</t>
        </is>
      </c>
      <c r="E10" s="14" t="inlineStr">
        <is>
          <t>Security officer</t>
        </is>
      </c>
      <c r="F10" s="22" t="n">
        <v>0.7083333333333334</v>
      </c>
      <c r="G10" s="22" t="n">
        <v>0.9583333333333334</v>
      </c>
      <c r="H10" s="23" t="n">
        <v>0</v>
      </c>
      <c r="I10" s="24">
        <f>IF(OR(F10="",G10=""),"",ROUND(MAX(0,MOD(G10-F10,1)*24-N(H10)/60),2))</f>
        <v/>
      </c>
      <c r="J10" s="14" t="inlineStr">
        <is>
          <t>Brandon Lee</t>
        </is>
      </c>
      <c r="K10" s="14" t="inlineStr">
        <is>
          <t>Completed</t>
        </is>
      </c>
      <c r="L10" s="25" t="n">
        <v>20</v>
      </c>
      <c r="M10" s="26">
        <f>IF(OR(I10="",L10=""),"",ROUND(I10*L10,2))</f>
        <v/>
      </c>
      <c r="N10" s="24">
        <f>IF(OR(A10="",I10="",J10="",P10=0),"",SUMIFS($I$5:$I$404,$J$5:$J$404,J10,$A$5:$A$404,A10,$P$5:$P$404,1))</f>
        <v/>
      </c>
      <c r="O10" s="19">
        <f>IF(J10="","",IFERROR(IF(INDEX(Roster!$K$5:$K$204,MATCH(J10,Roster!$A$5:$A$204,0))="","No license on file",IF(INDEX(Roster!$K$5:$K$204,MATCH(J10,Roster!$A$5:$A$204,0))&lt;A10,"Expired on shift date","OK")),"Not on the roster"))</f>
        <v/>
      </c>
      <c r="P10" s="27">
        <f>IF(OR(K10="Confirmed",K10="Completed"),1,0)</f>
        <v/>
      </c>
      <c r="Q10" s="14" t="n"/>
    </row>
    <row r="11">
      <c r="A11" s="20" t="n">
        <v>46338</v>
      </c>
      <c r="B11" s="21">
        <f>IF(A11="","",TEXT(A11,"ddd"))</f>
        <v/>
      </c>
      <c r="C11" s="14" t="inlineStr">
        <is>
          <t>High school playoff game</t>
        </is>
      </c>
      <c r="D11" s="14" t="inlineStr">
        <is>
          <t>District Stadium</t>
        </is>
      </c>
      <c r="E11" s="14" t="inlineStr">
        <is>
          <t>Steward</t>
        </is>
      </c>
      <c r="F11" s="22" t="n">
        <v>0.7083333333333334</v>
      </c>
      <c r="G11" s="22" t="n">
        <v>0.9583333333333334</v>
      </c>
      <c r="H11" s="23" t="n">
        <v>0</v>
      </c>
      <c r="I11" s="24">
        <f>IF(OR(F11="",G11=""),"",ROUND(MAX(0,MOD(G11-F11,1)*24-N(H11)/60),2))</f>
        <v/>
      </c>
      <c r="J11" s="14" t="inlineStr">
        <is>
          <t>Tamika Brooks</t>
        </is>
      </c>
      <c r="K11" s="14" t="inlineStr">
        <is>
          <t>Completed</t>
        </is>
      </c>
      <c r="L11" s="25" t="n">
        <v>20</v>
      </c>
      <c r="M11" s="26">
        <f>IF(OR(I11="",L11=""),"",ROUND(I11*L11,2))</f>
        <v/>
      </c>
      <c r="N11" s="24">
        <f>IF(OR(A11="",I11="",J11="",P11=0),"",SUMIFS($I$5:$I$404,$J$5:$J$404,J11,$A$5:$A$404,A11,$P$5:$P$404,1))</f>
        <v/>
      </c>
      <c r="O11" s="19">
        <f>IF(J11="","",IFERROR(IF(INDEX(Roster!$K$5:$K$204,MATCH(J11,Roster!$A$5:$A$204,0))="","No license on file",IF(INDEX(Roster!$K$5:$K$204,MATCH(J11,Roster!$A$5:$A$204,0))&lt;A11,"Expired on shift date","OK")),"Not on the roster"))</f>
        <v/>
      </c>
      <c r="P11" s="27">
        <f>IF(OR(K11="Confirmed",K11="Completed"),1,0)</f>
        <v/>
      </c>
      <c r="Q11" s="14" t="n"/>
    </row>
    <row r="12">
      <c r="A12" s="20" t="n">
        <v>46338</v>
      </c>
      <c r="B12" s="21">
        <f>IF(A12="","",TEXT(A12,"ddd"))</f>
        <v/>
      </c>
      <c r="C12" s="14" t="inlineStr">
        <is>
          <t>High school playoff game</t>
        </is>
      </c>
      <c r="D12" s="14" t="inlineStr">
        <is>
          <t>District Stadium</t>
        </is>
      </c>
      <c r="E12" s="14" t="inlineStr">
        <is>
          <t>Parking</t>
        </is>
      </c>
      <c r="F12" s="22" t="n">
        <v>0.6666666666666666</v>
      </c>
      <c r="G12" s="22" t="n">
        <v>0.9166666666666666</v>
      </c>
      <c r="H12" s="23" t="n">
        <v>0</v>
      </c>
      <c r="I12" s="24">
        <f>IF(OR(F12="",G12=""),"",ROUND(MAX(0,MOD(G12-F12,1)*24-N(H12)/60),2))</f>
        <v/>
      </c>
      <c r="J12" s="14" t="inlineStr">
        <is>
          <t>Omar Haddad</t>
        </is>
      </c>
      <c r="K12" s="14" t="inlineStr">
        <is>
          <t>Completed</t>
        </is>
      </c>
      <c r="L12" s="25" t="n">
        <v>20</v>
      </c>
      <c r="M12" s="26">
        <f>IF(OR(I12="",L12=""),"",ROUND(I12*L12,2))</f>
        <v/>
      </c>
      <c r="N12" s="24">
        <f>IF(OR(A12="",I12="",J12="",P12=0),"",SUMIFS($I$5:$I$404,$J$5:$J$404,J12,$A$5:$A$404,A12,$P$5:$P$404,1))</f>
        <v/>
      </c>
      <c r="O12" s="19">
        <f>IF(J12="","",IFERROR(IF(INDEX(Roster!$K$5:$K$204,MATCH(J12,Roster!$A$5:$A$204,0))="","No license on file",IF(INDEX(Roster!$K$5:$K$204,MATCH(J12,Roster!$A$5:$A$204,0))&lt;A12,"Expired on shift date","OK")),"Not on the roster"))</f>
        <v/>
      </c>
      <c r="P12" s="27">
        <f>IF(OR(K12="Confirmed",K12="Completed"),1,0)</f>
        <v/>
      </c>
      <c r="Q12" s="14" t="n"/>
    </row>
    <row r="13">
      <c r="A13" s="20" t="n">
        <v>46339</v>
      </c>
      <c r="B13" s="21">
        <f>IF(A13="","",TEXT(A13,"ddd"))</f>
        <v/>
      </c>
      <c r="C13" s="14" t="inlineStr">
        <is>
          <t>Riverside Music Fest</t>
        </is>
      </c>
      <c r="D13" s="14" t="inlineStr">
        <is>
          <t>Fairgrounds Main Stage</t>
        </is>
      </c>
      <c r="E13" s="14" t="inlineStr">
        <is>
          <t>Supervisor</t>
        </is>
      </c>
      <c r="F13" s="22" t="n">
        <v>0.5</v>
      </c>
      <c r="G13" s="22" t="n">
        <v>0</v>
      </c>
      <c r="H13" s="23" t="n">
        <v>60</v>
      </c>
      <c r="I13" s="24">
        <f>IF(OR(F13="",G13=""),"",ROUND(MAX(0,MOD(G13-F13,1)*24-N(H13)/60),2))</f>
        <v/>
      </c>
      <c r="J13" s="14" t="inlineStr">
        <is>
          <t>Darnell Hayes</t>
        </is>
      </c>
      <c r="K13" s="14" t="inlineStr">
        <is>
          <t>Confirmed</t>
        </is>
      </c>
      <c r="L13" s="25" t="n">
        <v>20</v>
      </c>
      <c r="M13" s="26">
        <f>IF(OR(I13="",L13=""),"",ROUND(I13*L13,2))</f>
        <v/>
      </c>
      <c r="N13" s="24">
        <f>IF(OR(A13="",I13="",J13="",P13=0),"",SUMIFS($I$5:$I$404,$J$5:$J$404,J13,$A$5:$A$404,A13,$P$5:$P$404,1))</f>
        <v/>
      </c>
      <c r="O13" s="19">
        <f>IF(J13="","",IFERROR(IF(INDEX(Roster!$K$5:$K$204,MATCH(J13,Roster!$A$5:$A$204,0))="","No license on file",IF(INDEX(Roster!$K$5:$K$204,MATCH(J13,Roster!$A$5:$A$204,0))&lt;A13,"Expired on shift date","OK")),"Not on the roster"))</f>
        <v/>
      </c>
      <c r="P13" s="27">
        <f>IF(OR(K13="Confirmed",K13="Completed"),1,0)</f>
        <v/>
      </c>
      <c r="Q13" s="14" t="n"/>
    </row>
    <row r="14">
      <c r="A14" s="20" t="n">
        <v>46339</v>
      </c>
      <c r="B14" s="21">
        <f>IF(A14="","",TEXT(A14,"ddd"))</f>
        <v/>
      </c>
      <c r="C14" s="14" t="inlineStr">
        <is>
          <t>Riverside Music Fest</t>
        </is>
      </c>
      <c r="D14" s="14" t="inlineStr">
        <is>
          <t>Fairgrounds Main Stage</t>
        </is>
      </c>
      <c r="E14" s="14" t="inlineStr">
        <is>
          <t>Crowd manager</t>
        </is>
      </c>
      <c r="F14" s="22" t="n">
        <v>0.5416666666666666</v>
      </c>
      <c r="G14" s="22" t="n">
        <v>0.9791666666666666</v>
      </c>
      <c r="H14" s="23" t="n">
        <v>30</v>
      </c>
      <c r="I14" s="24">
        <f>IF(OR(F14="",G14=""),"",ROUND(MAX(0,MOD(G14-F14,1)*24-N(H14)/60),2))</f>
        <v/>
      </c>
      <c r="J14" s="14" t="inlineStr">
        <is>
          <t>Carlos Rivera</t>
        </is>
      </c>
      <c r="K14" s="14" t="inlineStr">
        <is>
          <t>Confirmed</t>
        </is>
      </c>
      <c r="L14" s="25" t="n">
        <v>20</v>
      </c>
      <c r="M14" s="26">
        <f>IF(OR(I14="",L14=""),"",ROUND(I14*L14,2))</f>
        <v/>
      </c>
      <c r="N14" s="24">
        <f>IF(OR(A14="",I14="",J14="",P14=0),"",SUMIFS($I$5:$I$404,$J$5:$J$404,J14,$A$5:$A$404,A14,$P$5:$P$404,1))</f>
        <v/>
      </c>
      <c r="O14" s="19">
        <f>IF(J14="","",IFERROR(IF(INDEX(Roster!$K$5:$K$204,MATCH(J14,Roster!$A$5:$A$204,0))="","No license on file",IF(INDEX(Roster!$K$5:$K$204,MATCH(J14,Roster!$A$5:$A$204,0))&lt;A14,"Expired on shift date","OK")),"Not on the roster"))</f>
        <v/>
      </c>
      <c r="P14" s="27">
        <f>IF(OR(K14="Confirmed",K14="Completed"),1,0)</f>
        <v/>
      </c>
      <c r="Q14" s="14" t="n"/>
    </row>
    <row r="15">
      <c r="A15" s="20" t="n">
        <v>46339</v>
      </c>
      <c r="B15" s="21">
        <f>IF(A15="","",TEXT(A15,"ddd"))</f>
        <v/>
      </c>
      <c r="C15" s="14" t="inlineStr">
        <is>
          <t>Riverside Music Fest</t>
        </is>
      </c>
      <c r="D15" s="14" t="inlineStr">
        <is>
          <t>Fairgrounds Main Stage</t>
        </is>
      </c>
      <c r="E15" s="14" t="inlineStr">
        <is>
          <t>Security officer</t>
        </is>
      </c>
      <c r="F15" s="22" t="n">
        <v>0.5416666666666666</v>
      </c>
      <c r="G15" s="22" t="n">
        <v>0.9791666666666666</v>
      </c>
      <c r="H15" s="23" t="n">
        <v>30</v>
      </c>
      <c r="I15" s="24">
        <f>IF(OR(F15="",G15=""),"",ROUND(MAX(0,MOD(G15-F15,1)*24-N(H15)/60),2))</f>
        <v/>
      </c>
      <c r="J15" s="14" t="inlineStr">
        <is>
          <t>Rosa Mendez</t>
        </is>
      </c>
      <c r="K15" s="14" t="inlineStr">
        <is>
          <t>Confirmed</t>
        </is>
      </c>
      <c r="L15" s="25" t="n">
        <v>20</v>
      </c>
      <c r="M15" s="26">
        <f>IF(OR(I15="",L15=""),"",ROUND(I15*L15,2))</f>
        <v/>
      </c>
      <c r="N15" s="24">
        <f>IF(OR(A15="",I15="",J15="",P15=0),"",SUMIFS($I$5:$I$404,$J$5:$J$404,J15,$A$5:$A$404,A15,$P$5:$P$404,1))</f>
        <v/>
      </c>
      <c r="O15" s="19">
        <f>IF(J15="","",IFERROR(IF(INDEX(Roster!$K$5:$K$204,MATCH(J15,Roster!$A$5:$A$204,0))="","No license on file",IF(INDEX(Roster!$K$5:$K$204,MATCH(J15,Roster!$A$5:$A$204,0))&lt;A15,"Expired on shift date","OK")),"Not on the roster"))</f>
        <v/>
      </c>
      <c r="P15" s="27">
        <f>IF(OR(K15="Confirmed",K15="Completed"),1,0)</f>
        <v/>
      </c>
      <c r="Q15" s="14" t="n"/>
    </row>
    <row r="16">
      <c r="A16" s="20" t="n">
        <v>46339</v>
      </c>
      <c r="B16" s="21">
        <f>IF(A16="","",TEXT(A16,"ddd"))</f>
        <v/>
      </c>
      <c r="C16" s="14" t="inlineStr">
        <is>
          <t>Riverside Music Fest</t>
        </is>
      </c>
      <c r="D16" s="14" t="inlineStr">
        <is>
          <t>Fairgrounds Main Stage</t>
        </is>
      </c>
      <c r="E16" s="14" t="inlineStr">
        <is>
          <t>Security officer</t>
        </is>
      </c>
      <c r="F16" s="22" t="n">
        <v>0.5416666666666666</v>
      </c>
      <c r="G16" s="22" t="n">
        <v>0.9791666666666666</v>
      </c>
      <c r="H16" s="23" t="n">
        <v>30</v>
      </c>
      <c r="I16" s="24">
        <f>IF(OR(F16="",G16=""),"",ROUND(MAX(0,MOD(G16-F16,1)*24-N(H16)/60),2))</f>
        <v/>
      </c>
      <c r="J16" s="14" t="inlineStr">
        <is>
          <t>Kevin Ward</t>
        </is>
      </c>
      <c r="K16" s="14" t="inlineStr">
        <is>
          <t>Confirmed</t>
        </is>
      </c>
      <c r="L16" s="25" t="n">
        <v>20</v>
      </c>
      <c r="M16" s="26">
        <f>IF(OR(I16="",L16=""),"",ROUND(I16*L16,2))</f>
        <v/>
      </c>
      <c r="N16" s="24">
        <f>IF(OR(A16="",I16="",J16="",P16=0),"",SUMIFS($I$5:$I$404,$J$5:$J$404,J16,$A$5:$A$404,A16,$P$5:$P$404,1))</f>
        <v/>
      </c>
      <c r="O16" s="19">
        <f>IF(J16="","",IFERROR(IF(INDEX(Roster!$K$5:$K$204,MATCH(J16,Roster!$A$5:$A$204,0))="","No license on file",IF(INDEX(Roster!$K$5:$K$204,MATCH(J16,Roster!$A$5:$A$204,0))&lt;A16,"Expired on shift date","OK")),"Not on the roster"))</f>
        <v/>
      </c>
      <c r="P16" s="27">
        <f>IF(OR(K16="Confirmed",K16="Completed"),1,0)</f>
        <v/>
      </c>
      <c r="Q16" s="14" t="n"/>
    </row>
    <row r="17">
      <c r="A17" s="20" t="n">
        <v>46339</v>
      </c>
      <c r="B17" s="21">
        <f>IF(A17="","",TEXT(A17,"ddd"))</f>
        <v/>
      </c>
      <c r="C17" s="14" t="inlineStr">
        <is>
          <t>Riverside Music Fest</t>
        </is>
      </c>
      <c r="D17" s="14" t="inlineStr">
        <is>
          <t>Fairgrounds Main Stage</t>
        </is>
      </c>
      <c r="E17" s="14" t="inlineStr">
        <is>
          <t>Security officer</t>
        </is>
      </c>
      <c r="F17" s="22" t="n">
        <v>0.5416666666666666</v>
      </c>
      <c r="G17" s="22" t="n">
        <v>0.9791666666666666</v>
      </c>
      <c r="H17" s="23" t="n">
        <v>30</v>
      </c>
      <c r="I17" s="24">
        <f>IF(OR(F17="",G17=""),"",ROUND(MAX(0,MOD(G17-F17,1)*24-N(H17)/60),2))</f>
        <v/>
      </c>
      <c r="J17" s="14" t="inlineStr">
        <is>
          <t>Lauren Price</t>
        </is>
      </c>
      <c r="K17" s="14" t="inlineStr">
        <is>
          <t>Confirmed</t>
        </is>
      </c>
      <c r="L17" s="25" t="n">
        <v>20</v>
      </c>
      <c r="M17" s="26">
        <f>IF(OR(I17="",L17=""),"",ROUND(I17*L17,2))</f>
        <v/>
      </c>
      <c r="N17" s="24">
        <f>IF(OR(A17="",I17="",J17="",P17=0),"",SUMIFS($I$5:$I$404,$J$5:$J$404,J17,$A$5:$A$404,A17,$P$5:$P$404,1))</f>
        <v/>
      </c>
      <c r="O17" s="19">
        <f>IF(J17="","",IFERROR(IF(INDEX(Roster!$K$5:$K$204,MATCH(J17,Roster!$A$5:$A$204,0))="","No license on file",IF(INDEX(Roster!$K$5:$K$204,MATCH(J17,Roster!$A$5:$A$204,0))&lt;A17,"Expired on shift date","OK")),"Not on the roster"))</f>
        <v/>
      </c>
      <c r="P17" s="27">
        <f>IF(OR(K17="Confirmed",K17="Completed"),1,0)</f>
        <v/>
      </c>
      <c r="Q17" s="14" t="n"/>
    </row>
    <row r="18">
      <c r="A18" s="20" t="n">
        <v>46339</v>
      </c>
      <c r="B18" s="21">
        <f>IF(A18="","",TEXT(A18,"ddd"))</f>
        <v/>
      </c>
      <c r="C18" s="14" t="inlineStr">
        <is>
          <t>Riverside Music Fest</t>
        </is>
      </c>
      <c r="D18" s="14" t="inlineStr">
        <is>
          <t>Fairgrounds Main Stage</t>
        </is>
      </c>
      <c r="E18" s="14" t="inlineStr">
        <is>
          <t>Door staff</t>
        </is>
      </c>
      <c r="F18" s="22" t="n">
        <v>0.5833333333333334</v>
      </c>
      <c r="G18" s="22" t="n">
        <v>0.9583333333333334</v>
      </c>
      <c r="H18" s="23" t="n">
        <v>30</v>
      </c>
      <c r="I18" s="24">
        <f>IF(OR(F18="",G18=""),"",ROUND(MAX(0,MOD(G18-F18,1)*24-N(H18)/60),2))</f>
        <v/>
      </c>
      <c r="J18" s="14" t="inlineStr">
        <is>
          <t>Aisha Johnson</t>
        </is>
      </c>
      <c r="K18" s="14" t="inlineStr">
        <is>
          <t>Confirmed</t>
        </is>
      </c>
      <c r="L18" s="25" t="n">
        <v>20</v>
      </c>
      <c r="M18" s="26">
        <f>IF(OR(I18="",L18=""),"",ROUND(I18*L18,2))</f>
        <v/>
      </c>
      <c r="N18" s="24">
        <f>IF(OR(A18="",I18="",J18="",P18=0),"",SUMIFS($I$5:$I$404,$J$5:$J$404,J18,$A$5:$A$404,A18,$P$5:$P$404,1))</f>
        <v/>
      </c>
      <c r="O18" s="19">
        <f>IF(J18="","",IFERROR(IF(INDEX(Roster!$K$5:$K$204,MATCH(J18,Roster!$A$5:$A$204,0))="","No license on file",IF(INDEX(Roster!$K$5:$K$204,MATCH(J18,Roster!$A$5:$A$204,0))&lt;A18,"Expired on shift date","OK")),"Not on the roster"))</f>
        <v/>
      </c>
      <c r="P18" s="27">
        <f>IF(OR(K18="Confirmed",K18="Completed"),1,0)</f>
        <v/>
      </c>
      <c r="Q18" s="14" t="n"/>
    </row>
    <row r="19">
      <c r="A19" s="20" t="n">
        <v>46339</v>
      </c>
      <c r="B19" s="21">
        <f>IF(A19="","",TEXT(A19,"ddd"))</f>
        <v/>
      </c>
      <c r="C19" s="14" t="inlineStr">
        <is>
          <t>Riverside Music Fest</t>
        </is>
      </c>
      <c r="D19" s="14" t="inlineStr">
        <is>
          <t>Fairgrounds Main Stage</t>
        </is>
      </c>
      <c r="E19" s="14" t="inlineStr">
        <is>
          <t>Steward</t>
        </is>
      </c>
      <c r="F19" s="22" t="n">
        <v>0.5833333333333334</v>
      </c>
      <c r="G19" s="22" t="n">
        <v>0.9583333333333334</v>
      </c>
      <c r="H19" s="23" t="n">
        <v>30</v>
      </c>
      <c r="I19" s="24">
        <f>IF(OR(F19="",G19=""),"",ROUND(MAX(0,MOD(G19-F19,1)*24-N(H19)/60),2))</f>
        <v/>
      </c>
      <c r="J19" s="14" t="inlineStr">
        <is>
          <t>Tamika Brooks</t>
        </is>
      </c>
      <c r="K19" s="14" t="inlineStr">
        <is>
          <t>Confirmed</t>
        </is>
      </c>
      <c r="L19" s="25" t="n">
        <v>20</v>
      </c>
      <c r="M19" s="26">
        <f>IF(OR(I19="",L19=""),"",ROUND(I19*L19,2))</f>
        <v/>
      </c>
      <c r="N19" s="24">
        <f>IF(OR(A19="",I19="",J19="",P19=0),"",SUMIFS($I$5:$I$404,$J$5:$J$404,J19,$A$5:$A$404,A19,$P$5:$P$404,1))</f>
        <v/>
      </c>
      <c r="O19" s="19">
        <f>IF(J19="","",IFERROR(IF(INDEX(Roster!$K$5:$K$204,MATCH(J19,Roster!$A$5:$A$204,0))="","No license on file",IF(INDEX(Roster!$K$5:$K$204,MATCH(J19,Roster!$A$5:$A$204,0))&lt;A19,"Expired on shift date","OK")),"Not on the roster"))</f>
        <v/>
      </c>
      <c r="P19" s="27">
        <f>IF(OR(K19="Confirmed",K19="Completed"),1,0)</f>
        <v/>
      </c>
      <c r="Q19" s="14" t="n"/>
    </row>
    <row r="20">
      <c r="A20" s="20" t="n">
        <v>46339</v>
      </c>
      <c r="B20" s="21">
        <f>IF(A20="","",TEXT(A20,"ddd"))</f>
        <v/>
      </c>
      <c r="C20" s="14" t="inlineStr">
        <is>
          <t>Riverside Music Fest</t>
        </is>
      </c>
      <c r="D20" s="14" t="inlineStr">
        <is>
          <t>Fairgrounds Main Stage</t>
        </is>
      </c>
      <c r="E20" s="14" t="inlineStr">
        <is>
          <t>Steward</t>
        </is>
      </c>
      <c r="F20" s="22" t="n">
        <v>0.5833333333333334</v>
      </c>
      <c r="G20" s="22" t="n">
        <v>0.9583333333333334</v>
      </c>
      <c r="H20" s="23" t="n">
        <v>30</v>
      </c>
      <c r="I20" s="24">
        <f>IF(OR(F20="",G20=""),"",ROUND(MAX(0,MOD(G20-F20,1)*24-N(H20)/60),2))</f>
        <v/>
      </c>
      <c r="J20" s="14" t="inlineStr">
        <is>
          <t>Jordan Fisher</t>
        </is>
      </c>
      <c r="K20" s="14" t="inlineStr">
        <is>
          <t>Confirmed</t>
        </is>
      </c>
      <c r="L20" s="25" t="n">
        <v>20</v>
      </c>
      <c r="M20" s="26">
        <f>IF(OR(I20="",L20=""),"",ROUND(I20*L20,2))</f>
        <v/>
      </c>
      <c r="N20" s="24">
        <f>IF(OR(A20="",I20="",J20="",P20=0),"",SUMIFS($I$5:$I$404,$J$5:$J$404,J20,$A$5:$A$404,A20,$P$5:$P$404,1))</f>
        <v/>
      </c>
      <c r="O20" s="19">
        <f>IF(J20="","",IFERROR(IF(INDEX(Roster!$K$5:$K$204,MATCH(J20,Roster!$A$5:$A$204,0))="","No license on file",IF(INDEX(Roster!$K$5:$K$204,MATCH(J20,Roster!$A$5:$A$204,0))&lt;A20,"Expired on shift date","OK")),"Not on the roster"))</f>
        <v/>
      </c>
      <c r="P20" s="27">
        <f>IF(OR(K20="Confirmed",K20="Completed"),1,0)</f>
        <v/>
      </c>
      <c r="Q20" s="14" t="n"/>
    </row>
    <row r="21">
      <c r="A21" s="20" t="n">
        <v>46339</v>
      </c>
      <c r="B21" s="21">
        <f>IF(A21="","",TEXT(A21,"ddd"))</f>
        <v/>
      </c>
      <c r="C21" s="14" t="inlineStr">
        <is>
          <t>Riverside Music Fest</t>
        </is>
      </c>
      <c r="D21" s="14" t="inlineStr">
        <is>
          <t>Fairgrounds Main Stage</t>
        </is>
      </c>
      <c r="E21" s="14" t="inlineStr">
        <is>
          <t>Bag check</t>
        </is>
      </c>
      <c r="F21" s="22" t="n">
        <v>0.5416666666666666</v>
      </c>
      <c r="G21" s="22" t="n">
        <v>0.875</v>
      </c>
      <c r="H21" s="23" t="n">
        <v>30</v>
      </c>
      <c r="I21" s="24">
        <f>IF(OR(F21="",G21=""),"",ROUND(MAX(0,MOD(G21-F21,1)*24-N(H21)/60),2))</f>
        <v/>
      </c>
      <c r="J21" s="14" t="inlineStr">
        <is>
          <t>Mei Chen</t>
        </is>
      </c>
      <c r="K21" s="14" t="inlineStr">
        <is>
          <t>Confirmed</t>
        </is>
      </c>
      <c r="L21" s="25" t="n">
        <v>20</v>
      </c>
      <c r="M21" s="26">
        <f>IF(OR(I21="",L21=""),"",ROUND(I21*L21,2))</f>
        <v/>
      </c>
      <c r="N21" s="24">
        <f>IF(OR(A21="",I21="",J21="",P21=0),"",SUMIFS($I$5:$I$404,$J$5:$J$404,J21,$A$5:$A$404,A21,$P$5:$P$404,1))</f>
        <v/>
      </c>
      <c r="O21" s="19">
        <f>IF(J21="","",IFERROR(IF(INDEX(Roster!$K$5:$K$204,MATCH(J21,Roster!$A$5:$A$204,0))="","No license on file",IF(INDEX(Roster!$K$5:$K$204,MATCH(J21,Roster!$A$5:$A$204,0))&lt;A21,"Expired on shift date","OK")),"Not on the roster"))</f>
        <v/>
      </c>
      <c r="P21" s="27">
        <f>IF(OR(K21="Confirmed",K21="Completed"),1,0)</f>
        <v/>
      </c>
      <c r="Q21" s="14" t="n"/>
    </row>
    <row r="22">
      <c r="A22" s="20" t="n">
        <v>46340</v>
      </c>
      <c r="B22" s="21">
        <f>IF(A22="","",TEXT(A22,"ddd"))</f>
        <v/>
      </c>
      <c r="C22" s="14" t="inlineStr">
        <is>
          <t>Riverside Music Fest</t>
        </is>
      </c>
      <c r="D22" s="14" t="inlineStr">
        <is>
          <t>Fairgrounds Main Stage</t>
        </is>
      </c>
      <c r="E22" s="14" t="inlineStr">
        <is>
          <t>Supervisor</t>
        </is>
      </c>
      <c r="F22" s="22" t="n">
        <v>0.4583333333333333</v>
      </c>
      <c r="G22" s="22" t="n">
        <v>0</v>
      </c>
      <c r="H22" s="23" t="n">
        <v>60</v>
      </c>
      <c r="I22" s="24">
        <f>IF(OR(F22="",G22=""),"",ROUND(MAX(0,MOD(G22-F22,1)*24-N(H22)/60),2))</f>
        <v/>
      </c>
      <c r="J22" s="14" t="inlineStr">
        <is>
          <t>Darnell Hayes</t>
        </is>
      </c>
      <c r="K22" s="14" t="inlineStr">
        <is>
          <t>Confirmed</t>
        </is>
      </c>
      <c r="L22" s="25" t="n">
        <v>20</v>
      </c>
      <c r="M22" s="26">
        <f>IF(OR(I22="",L22=""),"",ROUND(I22*L22,2))</f>
        <v/>
      </c>
      <c r="N22" s="24">
        <f>IF(OR(A22="",I22="",J22="",P22=0),"",SUMIFS($I$5:$I$404,$J$5:$J$404,J22,$A$5:$A$404,A22,$P$5:$P$404,1))</f>
        <v/>
      </c>
      <c r="O22" s="19">
        <f>IF(J22="","",IFERROR(IF(INDEX(Roster!$K$5:$K$204,MATCH(J22,Roster!$A$5:$A$204,0))="","No license on file",IF(INDEX(Roster!$K$5:$K$204,MATCH(J22,Roster!$A$5:$A$204,0))&lt;A22,"Expired on shift date","OK")),"Not on the roster"))</f>
        <v/>
      </c>
      <c r="P22" s="27">
        <f>IF(OR(K22="Confirmed",K22="Completed"),1,0)</f>
        <v/>
      </c>
      <c r="Q22" s="14" t="n"/>
    </row>
    <row r="23">
      <c r="A23" s="20" t="n">
        <v>46340</v>
      </c>
      <c r="B23" s="21">
        <f>IF(A23="","",TEXT(A23,"ddd"))</f>
        <v/>
      </c>
      <c r="C23" s="14" t="inlineStr">
        <is>
          <t>Riverside Music Fest</t>
        </is>
      </c>
      <c r="D23" s="14" t="inlineStr">
        <is>
          <t>Fairgrounds Main Stage</t>
        </is>
      </c>
      <c r="E23" s="14" t="inlineStr">
        <is>
          <t>Crowd manager</t>
        </is>
      </c>
      <c r="F23" s="22" t="n">
        <v>0.5</v>
      </c>
      <c r="G23" s="22" t="n">
        <v>0.9791666666666666</v>
      </c>
      <c r="H23" s="23" t="n">
        <v>60</v>
      </c>
      <c r="I23" s="24">
        <f>IF(OR(F23="",G23=""),"",ROUND(MAX(0,MOD(G23-F23,1)*24-N(H23)/60),2))</f>
        <v/>
      </c>
      <c r="J23" s="14" t="inlineStr">
        <is>
          <t>Carlos Rivera</t>
        </is>
      </c>
      <c r="K23" s="14" t="inlineStr">
        <is>
          <t>Confirmed</t>
        </is>
      </c>
      <c r="L23" s="25" t="n">
        <v>20</v>
      </c>
      <c r="M23" s="26">
        <f>IF(OR(I23="",L23=""),"",ROUND(I23*L23,2))</f>
        <v/>
      </c>
      <c r="N23" s="24">
        <f>IF(OR(A23="",I23="",J23="",P23=0),"",SUMIFS($I$5:$I$404,$J$5:$J$404,J23,$A$5:$A$404,A23,$P$5:$P$404,1))</f>
        <v/>
      </c>
      <c r="O23" s="19">
        <f>IF(J23="","",IFERROR(IF(INDEX(Roster!$K$5:$K$204,MATCH(J23,Roster!$A$5:$A$204,0))="","No license on file",IF(INDEX(Roster!$K$5:$K$204,MATCH(J23,Roster!$A$5:$A$204,0))&lt;A23,"Expired on shift date","OK")),"Not on the roster"))</f>
        <v/>
      </c>
      <c r="P23" s="27">
        <f>IF(OR(K23="Confirmed",K23="Completed"),1,0)</f>
        <v/>
      </c>
      <c r="Q23" s="14" t="n"/>
    </row>
    <row r="24">
      <c r="A24" s="20" t="n">
        <v>46340</v>
      </c>
      <c r="B24" s="21">
        <f>IF(A24="","",TEXT(A24,"ddd"))</f>
        <v/>
      </c>
      <c r="C24" s="14" t="inlineStr">
        <is>
          <t>Riverside Music Fest</t>
        </is>
      </c>
      <c r="D24" s="14" t="inlineStr">
        <is>
          <t>Fairgrounds Main Stage</t>
        </is>
      </c>
      <c r="E24" s="14" t="inlineStr">
        <is>
          <t>Security officer</t>
        </is>
      </c>
      <c r="F24" s="22" t="n">
        <v>0.5</v>
      </c>
      <c r="G24" s="22" t="n">
        <v>0.9791666666666666</v>
      </c>
      <c r="H24" s="23" t="n">
        <v>60</v>
      </c>
      <c r="I24" s="24">
        <f>IF(OR(F24="",G24=""),"",ROUND(MAX(0,MOD(G24-F24,1)*24-N(H24)/60),2))</f>
        <v/>
      </c>
      <c r="J24" s="14" t="inlineStr">
        <is>
          <t>Rosa Mendez</t>
        </is>
      </c>
      <c r="K24" s="14" t="inlineStr">
        <is>
          <t>Confirmed</t>
        </is>
      </c>
      <c r="L24" s="25" t="n">
        <v>20</v>
      </c>
      <c r="M24" s="26">
        <f>IF(OR(I24="",L24=""),"",ROUND(I24*L24,2))</f>
        <v/>
      </c>
      <c r="N24" s="24">
        <f>IF(OR(A24="",I24="",J24="",P24=0),"",SUMIFS($I$5:$I$404,$J$5:$J$404,J24,$A$5:$A$404,A24,$P$5:$P$404,1))</f>
        <v/>
      </c>
      <c r="O24" s="19">
        <f>IF(J24="","",IFERROR(IF(INDEX(Roster!$K$5:$K$204,MATCH(J24,Roster!$A$5:$A$204,0))="","No license on file",IF(INDEX(Roster!$K$5:$K$204,MATCH(J24,Roster!$A$5:$A$204,0))&lt;A24,"Expired on shift date","OK")),"Not on the roster"))</f>
        <v/>
      </c>
      <c r="P24" s="27">
        <f>IF(OR(K24="Confirmed",K24="Completed"),1,0)</f>
        <v/>
      </c>
      <c r="Q24" s="14" t="n"/>
    </row>
    <row r="25">
      <c r="A25" s="20" t="n">
        <v>46340</v>
      </c>
      <c r="B25" s="21">
        <f>IF(A25="","",TEXT(A25,"ddd"))</f>
        <v/>
      </c>
      <c r="C25" s="14" t="inlineStr">
        <is>
          <t>Riverside Music Fest</t>
        </is>
      </c>
      <c r="D25" s="14" t="inlineStr">
        <is>
          <t>Fairgrounds Main Stage</t>
        </is>
      </c>
      <c r="E25" s="14" t="inlineStr">
        <is>
          <t>Security officer</t>
        </is>
      </c>
      <c r="F25" s="22" t="n">
        <v>0.5</v>
      </c>
      <c r="G25" s="22" t="n">
        <v>0.9791666666666666</v>
      </c>
      <c r="H25" s="23" t="n">
        <v>60</v>
      </c>
      <c r="I25" s="24">
        <f>IF(OR(F25="",G25=""),"",ROUND(MAX(0,MOD(G25-F25,1)*24-N(H25)/60),2))</f>
        <v/>
      </c>
      <c r="J25" s="14" t="inlineStr">
        <is>
          <t>Kevin Ward</t>
        </is>
      </c>
      <c r="K25" s="14" t="inlineStr">
        <is>
          <t>Confirmed</t>
        </is>
      </c>
      <c r="L25" s="25" t="n">
        <v>20</v>
      </c>
      <c r="M25" s="26">
        <f>IF(OR(I25="",L25=""),"",ROUND(I25*L25,2))</f>
        <v/>
      </c>
      <c r="N25" s="24">
        <f>IF(OR(A25="",I25="",J25="",P25=0),"",SUMIFS($I$5:$I$404,$J$5:$J$404,J25,$A$5:$A$404,A25,$P$5:$P$404,1))</f>
        <v/>
      </c>
      <c r="O25" s="19">
        <f>IF(J25="","",IFERROR(IF(INDEX(Roster!$K$5:$K$204,MATCH(J25,Roster!$A$5:$A$204,0))="","No license on file",IF(INDEX(Roster!$K$5:$K$204,MATCH(J25,Roster!$A$5:$A$204,0))&lt;A25,"Expired on shift date","OK")),"Not on the roster"))</f>
        <v/>
      </c>
      <c r="P25" s="27">
        <f>IF(OR(K25="Confirmed",K25="Completed"),1,0)</f>
        <v/>
      </c>
      <c r="Q25" s="14" t="n"/>
    </row>
    <row r="26">
      <c r="A26" s="20" t="n">
        <v>46340</v>
      </c>
      <c r="B26" s="21">
        <f>IF(A26="","",TEXT(A26,"ddd"))</f>
        <v/>
      </c>
      <c r="C26" s="14" t="inlineStr">
        <is>
          <t>Riverside Music Fest</t>
        </is>
      </c>
      <c r="D26" s="14" t="inlineStr">
        <is>
          <t>Fairgrounds Main Stage</t>
        </is>
      </c>
      <c r="E26" s="14" t="inlineStr">
        <is>
          <t>Security officer</t>
        </is>
      </c>
      <c r="F26" s="22" t="n">
        <v>0.5</v>
      </c>
      <c r="G26" s="22" t="n">
        <v>0.9791666666666666</v>
      </c>
      <c r="H26" s="23" t="n">
        <v>60</v>
      </c>
      <c r="I26" s="24">
        <f>IF(OR(F26="",G26=""),"",ROUND(MAX(0,MOD(G26-F26,1)*24-N(H26)/60),2))</f>
        <v/>
      </c>
      <c r="J26" s="14" t="inlineStr">
        <is>
          <t>Brandon Lee</t>
        </is>
      </c>
      <c r="K26" s="14" t="inlineStr">
        <is>
          <t>Confirmed</t>
        </is>
      </c>
      <c r="L26" s="25" t="n">
        <v>20</v>
      </c>
      <c r="M26" s="26">
        <f>IF(OR(I26="",L26=""),"",ROUND(I26*L26,2))</f>
        <v/>
      </c>
      <c r="N26" s="24">
        <f>IF(OR(A26="",I26="",J26="",P26=0),"",SUMIFS($I$5:$I$404,$J$5:$J$404,J26,$A$5:$A$404,A26,$P$5:$P$404,1))</f>
        <v/>
      </c>
      <c r="O26" s="19">
        <f>IF(J26="","",IFERROR(IF(INDEX(Roster!$K$5:$K$204,MATCH(J26,Roster!$A$5:$A$204,0))="","No license on file",IF(INDEX(Roster!$K$5:$K$204,MATCH(J26,Roster!$A$5:$A$204,0))&lt;A26,"Expired on shift date","OK")),"Not on the roster"))</f>
        <v/>
      </c>
      <c r="P26" s="27">
        <f>IF(OR(K26="Confirmed",K26="Completed"),1,0)</f>
        <v/>
      </c>
      <c r="Q26" s="14" t="n"/>
    </row>
    <row r="27">
      <c r="A27" s="20" t="n">
        <v>46340</v>
      </c>
      <c r="B27" s="21">
        <f>IF(A27="","",TEXT(A27,"ddd"))</f>
        <v/>
      </c>
      <c r="C27" s="14" t="inlineStr">
        <is>
          <t>Riverside Music Fest</t>
        </is>
      </c>
      <c r="D27" s="14" t="inlineStr">
        <is>
          <t>Fairgrounds Main Stage</t>
        </is>
      </c>
      <c r="E27" s="14" t="inlineStr">
        <is>
          <t>Security officer</t>
        </is>
      </c>
      <c r="F27" s="22" t="n">
        <v>0.5</v>
      </c>
      <c r="G27" s="22" t="n">
        <v>0.9791666666666666</v>
      </c>
      <c r="H27" s="23" t="n">
        <v>60</v>
      </c>
      <c r="I27" s="24">
        <f>IF(OR(F27="",G27=""),"",ROUND(MAX(0,MOD(G27-F27,1)*24-N(H27)/60),2))</f>
        <v/>
      </c>
      <c r="J27" s="14" t="n"/>
      <c r="K27" s="14" t="inlineStr">
        <is>
          <t>Open</t>
        </is>
      </c>
      <c r="L27" s="25" t="n">
        <v>20</v>
      </c>
      <c r="M27" s="26">
        <f>IF(OR(I27="",L27=""),"",ROUND(I27*L27,2))</f>
        <v/>
      </c>
      <c r="N27" s="24">
        <f>IF(OR(A27="",I27="",J27="",P27=0),"",SUMIFS($I$5:$I$404,$J$5:$J$404,J27,$A$5:$A$404,A27,$P$5:$P$404,1))</f>
        <v/>
      </c>
      <c r="O27" s="19">
        <f>IF(J27="","",IFERROR(IF(INDEX(Roster!$K$5:$K$204,MATCH(J27,Roster!$A$5:$A$204,0))="","No license on file",IF(INDEX(Roster!$K$5:$K$204,MATCH(J27,Roster!$A$5:$A$204,0))&lt;A27,"Expired on shift date","OK")),"Not on the roster"))</f>
        <v/>
      </c>
      <c r="P27" s="27">
        <f>IF(OR(K27="Confirmed",K27="Completed"),1,0)</f>
        <v/>
      </c>
      <c r="Q27" s="14" t="n"/>
    </row>
    <row r="28">
      <c r="A28" s="20" t="n">
        <v>46340</v>
      </c>
      <c r="B28" s="21">
        <f>IF(A28="","",TEXT(A28,"ddd"))</f>
        <v/>
      </c>
      <c r="C28" s="14" t="inlineStr">
        <is>
          <t>Riverside Music Fest</t>
        </is>
      </c>
      <c r="D28" s="14" t="inlineStr">
        <is>
          <t>Fairgrounds Main Stage</t>
        </is>
      </c>
      <c r="E28" s="14" t="inlineStr">
        <is>
          <t>Door staff</t>
        </is>
      </c>
      <c r="F28" s="22" t="n">
        <v>0.5416666666666666</v>
      </c>
      <c r="G28" s="22" t="n">
        <v>0.9583333333333334</v>
      </c>
      <c r="H28" s="23" t="n">
        <v>30</v>
      </c>
      <c r="I28" s="24">
        <f>IF(OR(F28="",G28=""),"",ROUND(MAX(0,MOD(G28-F28,1)*24-N(H28)/60),2))</f>
        <v/>
      </c>
      <c r="J28" s="14" t="inlineStr">
        <is>
          <t>Aisha Johnson</t>
        </is>
      </c>
      <c r="K28" s="14" t="inlineStr">
        <is>
          <t>Confirmed</t>
        </is>
      </c>
      <c r="L28" s="25" t="n">
        <v>20</v>
      </c>
      <c r="M28" s="26">
        <f>IF(OR(I28="",L28=""),"",ROUND(I28*L28,2))</f>
        <v/>
      </c>
      <c r="N28" s="24">
        <f>IF(OR(A28="",I28="",J28="",P28=0),"",SUMIFS($I$5:$I$404,$J$5:$J$404,J28,$A$5:$A$404,A28,$P$5:$P$404,1))</f>
        <v/>
      </c>
      <c r="O28" s="19">
        <f>IF(J28="","",IFERROR(IF(INDEX(Roster!$K$5:$K$204,MATCH(J28,Roster!$A$5:$A$204,0))="","No license on file",IF(INDEX(Roster!$K$5:$K$204,MATCH(J28,Roster!$A$5:$A$204,0))&lt;A28,"Expired on shift date","OK")),"Not on the roster"))</f>
        <v/>
      </c>
      <c r="P28" s="27">
        <f>IF(OR(K28="Confirmed",K28="Completed"),1,0)</f>
        <v/>
      </c>
      <c r="Q28" s="14" t="n"/>
    </row>
    <row r="29">
      <c r="A29" s="20" t="n">
        <v>46340</v>
      </c>
      <c r="B29" s="21">
        <f>IF(A29="","",TEXT(A29,"ddd"))</f>
        <v/>
      </c>
      <c r="C29" s="14" t="inlineStr">
        <is>
          <t>Riverside Music Fest</t>
        </is>
      </c>
      <c r="D29" s="14" t="inlineStr">
        <is>
          <t>Fairgrounds Main Stage</t>
        </is>
      </c>
      <c r="E29" s="14" t="inlineStr">
        <is>
          <t>Door staff</t>
        </is>
      </c>
      <c r="F29" s="22" t="n">
        <v>0.5416666666666666</v>
      </c>
      <c r="G29" s="22" t="n">
        <v>0.9583333333333334</v>
      </c>
      <c r="H29" s="23" t="n">
        <v>30</v>
      </c>
      <c r="I29" s="24">
        <f>IF(OR(F29="",G29=""),"",ROUND(MAX(0,MOD(G29-F29,1)*24-N(H29)/60),2))</f>
        <v/>
      </c>
      <c r="J29" s="14" t="inlineStr">
        <is>
          <t>Isaiah Grant</t>
        </is>
      </c>
      <c r="K29" s="14" t="inlineStr">
        <is>
          <t>Confirmed</t>
        </is>
      </c>
      <c r="L29" s="25" t="n">
        <v>20</v>
      </c>
      <c r="M29" s="26">
        <f>IF(OR(I29="",L29=""),"",ROUND(I29*L29,2))</f>
        <v/>
      </c>
      <c r="N29" s="24">
        <f>IF(OR(A29="",I29="",J29="",P29=0),"",SUMIFS($I$5:$I$404,$J$5:$J$404,J29,$A$5:$A$404,A29,$P$5:$P$404,1))</f>
        <v/>
      </c>
      <c r="O29" s="19">
        <f>IF(J29="","",IFERROR(IF(INDEX(Roster!$K$5:$K$204,MATCH(J29,Roster!$A$5:$A$204,0))="","No license on file",IF(INDEX(Roster!$K$5:$K$204,MATCH(J29,Roster!$A$5:$A$204,0))&lt;A29,"Expired on shift date","OK")),"Not on the roster"))</f>
        <v/>
      </c>
      <c r="P29" s="27">
        <f>IF(OR(K29="Confirmed",K29="Completed"),1,0)</f>
        <v/>
      </c>
      <c r="Q29" s="14" t="n"/>
    </row>
    <row r="30">
      <c r="A30" s="20" t="n">
        <v>46340</v>
      </c>
      <c r="B30" s="21">
        <f>IF(A30="","",TEXT(A30,"ddd"))</f>
        <v/>
      </c>
      <c r="C30" s="14" t="inlineStr">
        <is>
          <t>Riverside Music Fest</t>
        </is>
      </c>
      <c r="D30" s="14" t="inlineStr">
        <is>
          <t>Fairgrounds Main Stage</t>
        </is>
      </c>
      <c r="E30" s="14" t="inlineStr">
        <is>
          <t>Steward</t>
        </is>
      </c>
      <c r="F30" s="22" t="n">
        <v>0.5416666666666666</v>
      </c>
      <c r="G30" s="22" t="n">
        <v>0.9583333333333334</v>
      </c>
      <c r="H30" s="23" t="n">
        <v>30</v>
      </c>
      <c r="I30" s="24">
        <f>IF(OR(F30="",G30=""),"",ROUND(MAX(0,MOD(G30-F30,1)*24-N(H30)/60),2))</f>
        <v/>
      </c>
      <c r="J30" s="14" t="inlineStr">
        <is>
          <t>Tamika Brooks</t>
        </is>
      </c>
      <c r="K30" s="14" t="inlineStr">
        <is>
          <t>Confirmed</t>
        </is>
      </c>
      <c r="L30" s="25" t="n">
        <v>20</v>
      </c>
      <c r="M30" s="26">
        <f>IF(OR(I30="",L30=""),"",ROUND(I30*L30,2))</f>
        <v/>
      </c>
      <c r="N30" s="24">
        <f>IF(OR(A30="",I30="",J30="",P30=0),"",SUMIFS($I$5:$I$404,$J$5:$J$404,J30,$A$5:$A$404,A30,$P$5:$P$404,1))</f>
        <v/>
      </c>
      <c r="O30" s="19">
        <f>IF(J30="","",IFERROR(IF(INDEX(Roster!$K$5:$K$204,MATCH(J30,Roster!$A$5:$A$204,0))="","No license on file",IF(INDEX(Roster!$K$5:$K$204,MATCH(J30,Roster!$A$5:$A$204,0))&lt;A30,"Expired on shift date","OK")),"Not on the roster"))</f>
        <v/>
      </c>
      <c r="P30" s="27">
        <f>IF(OR(K30="Confirmed",K30="Completed"),1,0)</f>
        <v/>
      </c>
      <c r="Q30" s="14" t="n"/>
    </row>
    <row r="31">
      <c r="A31" s="20" t="n">
        <v>46340</v>
      </c>
      <c r="B31" s="21">
        <f>IF(A31="","",TEXT(A31,"ddd"))</f>
        <v/>
      </c>
      <c r="C31" s="14" t="inlineStr">
        <is>
          <t>Riverside Music Fest</t>
        </is>
      </c>
      <c r="D31" s="14" t="inlineStr">
        <is>
          <t>Fairgrounds Main Stage</t>
        </is>
      </c>
      <c r="E31" s="14" t="inlineStr">
        <is>
          <t>Steward</t>
        </is>
      </c>
      <c r="F31" s="22" t="n">
        <v>0.5416666666666666</v>
      </c>
      <c r="G31" s="22" t="n">
        <v>0.9583333333333334</v>
      </c>
      <c r="H31" s="23" t="n">
        <v>30</v>
      </c>
      <c r="I31" s="24">
        <f>IF(OR(F31="",G31=""),"",ROUND(MAX(0,MOD(G31-F31,1)*24-N(H31)/60),2))</f>
        <v/>
      </c>
      <c r="J31" s="14" t="inlineStr">
        <is>
          <t>Jordan Fisher</t>
        </is>
      </c>
      <c r="K31" s="14" t="inlineStr">
        <is>
          <t>Offered</t>
        </is>
      </c>
      <c r="L31" s="25" t="n">
        <v>20</v>
      </c>
      <c r="M31" s="26">
        <f>IF(OR(I31="",L31=""),"",ROUND(I31*L31,2))</f>
        <v/>
      </c>
      <c r="N31" s="24">
        <f>IF(OR(A31="",I31="",J31="",P31=0),"",SUMIFS($I$5:$I$404,$J$5:$J$404,J31,$A$5:$A$404,A31,$P$5:$P$404,1))</f>
        <v/>
      </c>
      <c r="O31" s="19">
        <f>IF(J31="","",IFERROR(IF(INDEX(Roster!$K$5:$K$204,MATCH(J31,Roster!$A$5:$A$204,0))="","No license on file",IF(INDEX(Roster!$K$5:$K$204,MATCH(J31,Roster!$A$5:$A$204,0))&lt;A31,"Expired on shift date","OK")),"Not on the roster"))</f>
        <v/>
      </c>
      <c r="P31" s="27">
        <f>IF(OR(K31="Confirmed",K31="Completed"),1,0)</f>
        <v/>
      </c>
      <c r="Q31" s="14" t="n"/>
    </row>
    <row r="32">
      <c r="A32" s="20" t="n">
        <v>46340</v>
      </c>
      <c r="B32" s="21">
        <f>IF(A32="","",TEXT(A32,"ddd"))</f>
        <v/>
      </c>
      <c r="C32" s="14" t="inlineStr">
        <is>
          <t>Riverside Music Fest</t>
        </is>
      </c>
      <c r="D32" s="14" t="inlineStr">
        <is>
          <t>Fairgrounds Main Stage</t>
        </is>
      </c>
      <c r="E32" s="14" t="inlineStr">
        <is>
          <t>Bag check</t>
        </is>
      </c>
      <c r="F32" s="22" t="n">
        <v>0.5</v>
      </c>
      <c r="G32" s="22" t="n">
        <v>0.8333333333333334</v>
      </c>
      <c r="H32" s="23" t="n">
        <v>30</v>
      </c>
      <c r="I32" s="24">
        <f>IF(OR(F32="",G32=""),"",ROUND(MAX(0,MOD(G32-F32,1)*24-N(H32)/60),2))</f>
        <v/>
      </c>
      <c r="J32" s="14" t="inlineStr">
        <is>
          <t>Mei Chen</t>
        </is>
      </c>
      <c r="K32" s="14" t="inlineStr">
        <is>
          <t>Confirmed</t>
        </is>
      </c>
      <c r="L32" s="25" t="n">
        <v>20</v>
      </c>
      <c r="M32" s="26">
        <f>IF(OR(I32="",L32=""),"",ROUND(I32*L32,2))</f>
        <v/>
      </c>
      <c r="N32" s="24">
        <f>IF(OR(A32="",I32="",J32="",P32=0),"",SUMIFS($I$5:$I$404,$J$5:$J$404,J32,$A$5:$A$404,A32,$P$5:$P$404,1))</f>
        <v/>
      </c>
      <c r="O32" s="19">
        <f>IF(J32="","",IFERROR(IF(INDEX(Roster!$K$5:$K$204,MATCH(J32,Roster!$A$5:$A$204,0))="","No license on file",IF(INDEX(Roster!$K$5:$K$204,MATCH(J32,Roster!$A$5:$A$204,0))&lt;A32,"Expired on shift date","OK")),"Not on the roster"))</f>
        <v/>
      </c>
      <c r="P32" s="27">
        <f>IF(OR(K32="Confirmed",K32="Completed"),1,0)</f>
        <v/>
      </c>
      <c r="Q32" s="14" t="n"/>
    </row>
    <row r="33">
      <c r="A33" s="20" t="n">
        <v>46341</v>
      </c>
      <c r="B33" s="21">
        <f>IF(A33="","",TEXT(A33,"ddd"))</f>
        <v/>
      </c>
      <c r="C33" s="14" t="inlineStr">
        <is>
          <t>Riverside Music Fest</t>
        </is>
      </c>
      <c r="D33" s="14" t="inlineStr">
        <is>
          <t>Fairgrounds Main Stage</t>
        </is>
      </c>
      <c r="E33" s="14" t="inlineStr">
        <is>
          <t>Supervisor</t>
        </is>
      </c>
      <c r="F33" s="22" t="n">
        <v>0.4166666666666667</v>
      </c>
      <c r="G33" s="22" t="n">
        <v>0.9166666666666666</v>
      </c>
      <c r="H33" s="23" t="n">
        <v>60</v>
      </c>
      <c r="I33" s="24">
        <f>IF(OR(F33="",G33=""),"",ROUND(MAX(0,MOD(G33-F33,1)*24-N(H33)/60),2))</f>
        <v/>
      </c>
      <c r="J33" s="14" t="inlineStr">
        <is>
          <t>Darnell Hayes</t>
        </is>
      </c>
      <c r="K33" s="14" t="inlineStr">
        <is>
          <t>Confirmed</t>
        </is>
      </c>
      <c r="L33" s="25" t="n">
        <v>20</v>
      </c>
      <c r="M33" s="26">
        <f>IF(OR(I33="",L33=""),"",ROUND(I33*L33,2))</f>
        <v/>
      </c>
      <c r="N33" s="24">
        <f>IF(OR(A33="",I33="",J33="",P33=0),"",SUMIFS($I$5:$I$404,$J$5:$J$404,J33,$A$5:$A$404,A33,$P$5:$P$404,1))</f>
        <v/>
      </c>
      <c r="O33" s="19">
        <f>IF(J33="","",IFERROR(IF(INDEX(Roster!$K$5:$K$204,MATCH(J33,Roster!$A$5:$A$204,0))="","No license on file",IF(INDEX(Roster!$K$5:$K$204,MATCH(J33,Roster!$A$5:$A$204,0))&lt;A33,"Expired on shift date","OK")),"Not on the roster"))</f>
        <v/>
      </c>
      <c r="P33" s="27">
        <f>IF(OR(K33="Confirmed",K33="Completed"),1,0)</f>
        <v/>
      </c>
      <c r="Q33" s="14" t="n"/>
    </row>
    <row r="34">
      <c r="A34" s="20" t="n">
        <v>46341</v>
      </c>
      <c r="B34" s="21">
        <f>IF(A34="","",TEXT(A34,"ddd"))</f>
        <v/>
      </c>
      <c r="C34" s="14" t="inlineStr">
        <is>
          <t>Riverside Music Fest</t>
        </is>
      </c>
      <c r="D34" s="14" t="inlineStr">
        <is>
          <t>Fairgrounds Main Stage</t>
        </is>
      </c>
      <c r="E34" s="14" t="inlineStr">
        <is>
          <t>Crowd manager</t>
        </is>
      </c>
      <c r="F34" s="22" t="n">
        <v>0.5</v>
      </c>
      <c r="G34" s="22" t="n">
        <v>0.875</v>
      </c>
      <c r="H34" s="23" t="n">
        <v>30</v>
      </c>
      <c r="I34" s="24">
        <f>IF(OR(F34="",G34=""),"",ROUND(MAX(0,MOD(G34-F34,1)*24-N(H34)/60),2))</f>
        <v/>
      </c>
      <c r="J34" s="14" t="inlineStr">
        <is>
          <t>Carlos Rivera</t>
        </is>
      </c>
      <c r="K34" s="14" t="inlineStr">
        <is>
          <t>Confirmed</t>
        </is>
      </c>
      <c r="L34" s="25" t="n">
        <v>20</v>
      </c>
      <c r="M34" s="26">
        <f>IF(OR(I34="",L34=""),"",ROUND(I34*L34,2))</f>
        <v/>
      </c>
      <c r="N34" s="24">
        <f>IF(OR(A34="",I34="",J34="",P34=0),"",SUMIFS($I$5:$I$404,$J$5:$J$404,J34,$A$5:$A$404,A34,$P$5:$P$404,1))</f>
        <v/>
      </c>
      <c r="O34" s="19">
        <f>IF(J34="","",IFERROR(IF(INDEX(Roster!$K$5:$K$204,MATCH(J34,Roster!$A$5:$A$204,0))="","No license on file",IF(INDEX(Roster!$K$5:$K$204,MATCH(J34,Roster!$A$5:$A$204,0))&lt;A34,"Expired on shift date","OK")),"Not on the roster"))</f>
        <v/>
      </c>
      <c r="P34" s="27">
        <f>IF(OR(K34="Confirmed",K34="Completed"),1,0)</f>
        <v/>
      </c>
      <c r="Q34" s="14" t="n"/>
    </row>
    <row r="35">
      <c r="A35" s="20" t="n">
        <v>46341</v>
      </c>
      <c r="B35" s="21">
        <f>IF(A35="","",TEXT(A35,"ddd"))</f>
        <v/>
      </c>
      <c r="C35" s="14" t="inlineStr">
        <is>
          <t>Riverside Music Fest</t>
        </is>
      </c>
      <c r="D35" s="14" t="inlineStr">
        <is>
          <t>Fairgrounds Main Stage</t>
        </is>
      </c>
      <c r="E35" s="14" t="inlineStr">
        <is>
          <t>Security officer</t>
        </is>
      </c>
      <c r="F35" s="22" t="n">
        <v>0.5</v>
      </c>
      <c r="G35" s="22" t="n">
        <v>0.875</v>
      </c>
      <c r="H35" s="23" t="n">
        <v>30</v>
      </c>
      <c r="I35" s="24">
        <f>IF(OR(F35="",G35=""),"",ROUND(MAX(0,MOD(G35-F35,1)*24-N(H35)/60),2))</f>
        <v/>
      </c>
      <c r="J35" s="14" t="inlineStr">
        <is>
          <t>Rosa Mendez</t>
        </is>
      </c>
      <c r="K35" s="14" t="inlineStr">
        <is>
          <t>Confirmed</t>
        </is>
      </c>
      <c r="L35" s="25" t="n">
        <v>20</v>
      </c>
      <c r="M35" s="26">
        <f>IF(OR(I35="",L35=""),"",ROUND(I35*L35,2))</f>
        <v/>
      </c>
      <c r="N35" s="24">
        <f>IF(OR(A35="",I35="",J35="",P35=0),"",SUMIFS($I$5:$I$404,$J$5:$J$404,J35,$A$5:$A$404,A35,$P$5:$P$404,1))</f>
        <v/>
      </c>
      <c r="O35" s="19">
        <f>IF(J35="","",IFERROR(IF(INDEX(Roster!$K$5:$K$204,MATCH(J35,Roster!$A$5:$A$204,0))="","No license on file",IF(INDEX(Roster!$K$5:$K$204,MATCH(J35,Roster!$A$5:$A$204,0))&lt;A35,"Expired on shift date","OK")),"Not on the roster"))</f>
        <v/>
      </c>
      <c r="P35" s="27">
        <f>IF(OR(K35="Confirmed",K35="Completed"),1,0)</f>
        <v/>
      </c>
      <c r="Q35" s="14" t="n"/>
    </row>
    <row r="36">
      <c r="A36" s="20" t="n">
        <v>46341</v>
      </c>
      <c r="B36" s="21">
        <f>IF(A36="","",TEXT(A36,"ddd"))</f>
        <v/>
      </c>
      <c r="C36" s="14" t="inlineStr">
        <is>
          <t>Riverside Music Fest</t>
        </is>
      </c>
      <c r="D36" s="14" t="inlineStr">
        <is>
          <t>Fairgrounds Main Stage</t>
        </is>
      </c>
      <c r="E36" s="14" t="inlineStr">
        <is>
          <t>Security officer</t>
        </is>
      </c>
      <c r="F36" s="22" t="n">
        <v>0.5</v>
      </c>
      <c r="G36" s="22" t="n">
        <v>0.875</v>
      </c>
      <c r="H36" s="23" t="n">
        <v>30</v>
      </c>
      <c r="I36" s="24">
        <f>IF(OR(F36="",G36=""),"",ROUND(MAX(0,MOD(G36-F36,1)*24-N(H36)/60),2))</f>
        <v/>
      </c>
      <c r="J36" s="14" t="inlineStr">
        <is>
          <t>Lauren Price</t>
        </is>
      </c>
      <c r="K36" s="14" t="inlineStr">
        <is>
          <t>Confirmed</t>
        </is>
      </c>
      <c r="L36" s="25" t="n">
        <v>20</v>
      </c>
      <c r="M36" s="26">
        <f>IF(OR(I36="",L36=""),"",ROUND(I36*L36,2))</f>
        <v/>
      </c>
      <c r="N36" s="24">
        <f>IF(OR(A36="",I36="",J36="",P36=0),"",SUMIFS($I$5:$I$404,$J$5:$J$404,J36,$A$5:$A$404,A36,$P$5:$P$404,1))</f>
        <v/>
      </c>
      <c r="O36" s="19">
        <f>IF(J36="","",IFERROR(IF(INDEX(Roster!$K$5:$K$204,MATCH(J36,Roster!$A$5:$A$204,0))="","No license on file",IF(INDEX(Roster!$K$5:$K$204,MATCH(J36,Roster!$A$5:$A$204,0))&lt;A36,"Expired on shift date","OK")),"Not on the roster"))</f>
        <v/>
      </c>
      <c r="P36" s="27">
        <f>IF(OR(K36="Confirmed",K36="Completed"),1,0)</f>
        <v/>
      </c>
      <c r="Q36" s="14" t="n"/>
    </row>
    <row r="37">
      <c r="A37" s="20" t="n">
        <v>46341</v>
      </c>
      <c r="B37" s="21">
        <f>IF(A37="","",TEXT(A37,"ddd"))</f>
        <v/>
      </c>
      <c r="C37" s="14" t="inlineStr">
        <is>
          <t>Riverside Music Fest</t>
        </is>
      </c>
      <c r="D37" s="14" t="inlineStr">
        <is>
          <t>Fairgrounds Main Stage</t>
        </is>
      </c>
      <c r="E37" s="14" t="inlineStr">
        <is>
          <t>Door staff</t>
        </is>
      </c>
      <c r="F37" s="22" t="n">
        <v>0.5</v>
      </c>
      <c r="G37" s="22" t="n">
        <v>0.875</v>
      </c>
      <c r="H37" s="23" t="n">
        <v>30</v>
      </c>
      <c r="I37" s="24">
        <f>IF(OR(F37="",G37=""),"",ROUND(MAX(0,MOD(G37-F37,1)*24-N(H37)/60),2))</f>
        <v/>
      </c>
      <c r="J37" s="14" t="inlineStr">
        <is>
          <t>Isaiah Grant</t>
        </is>
      </c>
      <c r="K37" s="14" t="inlineStr">
        <is>
          <t>No-show</t>
        </is>
      </c>
      <c r="L37" s="25" t="n">
        <v>20</v>
      </c>
      <c r="M37" s="26">
        <f>IF(OR(I37="",L37=""),"",ROUND(I37*L37,2))</f>
        <v/>
      </c>
      <c r="N37" s="24">
        <f>IF(OR(A37="",I37="",J37="",P37=0),"",SUMIFS($I$5:$I$404,$J$5:$J$404,J37,$A$5:$A$404,A37,$P$5:$P$404,1))</f>
        <v/>
      </c>
      <c r="O37" s="19">
        <f>IF(J37="","",IFERROR(IF(INDEX(Roster!$K$5:$K$204,MATCH(J37,Roster!$A$5:$A$204,0))="","No license on file",IF(INDEX(Roster!$K$5:$K$204,MATCH(J37,Roster!$A$5:$A$204,0))&lt;A37,"Expired on shift date","OK")),"Not on the roster"))</f>
        <v/>
      </c>
      <c r="P37" s="27">
        <f>IF(OR(K37="Confirmed",K37="Completed"),1,0)</f>
        <v/>
      </c>
      <c r="Q37" s="14" t="n"/>
    </row>
    <row r="38">
      <c r="A38" s="20" t="n">
        <v>46341</v>
      </c>
      <c r="B38" s="21">
        <f>IF(A38="","",TEXT(A38,"ddd"))</f>
        <v/>
      </c>
      <c r="C38" s="14" t="inlineStr">
        <is>
          <t>Riverside Music Fest</t>
        </is>
      </c>
      <c r="D38" s="14" t="inlineStr">
        <is>
          <t>Fairgrounds Main Stage</t>
        </is>
      </c>
      <c r="E38" s="14" t="inlineStr">
        <is>
          <t>Steward</t>
        </is>
      </c>
      <c r="F38" s="22" t="n">
        <v>0.5</v>
      </c>
      <c r="G38" s="22" t="n">
        <v>0.875</v>
      </c>
      <c r="H38" s="23" t="n">
        <v>30</v>
      </c>
      <c r="I38" s="24">
        <f>IF(OR(F38="",G38=""),"",ROUND(MAX(0,MOD(G38-F38,1)*24-N(H38)/60),2))</f>
        <v/>
      </c>
      <c r="J38" s="14" t="inlineStr">
        <is>
          <t>Tamika Brooks</t>
        </is>
      </c>
      <c r="K38" s="14" t="inlineStr">
        <is>
          <t>Confirmed</t>
        </is>
      </c>
      <c r="L38" s="25" t="n">
        <v>20</v>
      </c>
      <c r="M38" s="26">
        <f>IF(OR(I38="",L38=""),"",ROUND(I38*L38,2))</f>
        <v/>
      </c>
      <c r="N38" s="24">
        <f>IF(OR(A38="",I38="",J38="",P38=0),"",SUMIFS($I$5:$I$404,$J$5:$J$404,J38,$A$5:$A$404,A38,$P$5:$P$404,1))</f>
        <v/>
      </c>
      <c r="O38" s="19">
        <f>IF(J38="","",IFERROR(IF(INDEX(Roster!$K$5:$K$204,MATCH(J38,Roster!$A$5:$A$204,0))="","No license on file",IF(INDEX(Roster!$K$5:$K$204,MATCH(J38,Roster!$A$5:$A$204,0))&lt;A38,"Expired on shift date","OK")),"Not on the roster"))</f>
        <v/>
      </c>
      <c r="P38" s="27">
        <f>IF(OR(K38="Confirmed",K38="Completed"),1,0)</f>
        <v/>
      </c>
      <c r="Q38" s="14" t="n"/>
    </row>
    <row r="39">
      <c r="A39" s="20" t="n">
        <v>46346</v>
      </c>
      <c r="B39" s="21">
        <f>IF(A39="","",TEXT(A39,"ddd"))</f>
        <v/>
      </c>
      <c r="C39" s="14" t="inlineStr">
        <is>
          <t>Arena concert</t>
        </is>
      </c>
      <c r="D39" s="14" t="inlineStr">
        <is>
          <t>Downtown Arena</t>
        </is>
      </c>
      <c r="E39" s="14" t="inlineStr">
        <is>
          <t>Supervisor</t>
        </is>
      </c>
      <c r="F39" s="22" t="n">
        <v>0.7083333333333334</v>
      </c>
      <c r="G39" s="22" t="n">
        <v>0</v>
      </c>
      <c r="H39" s="23" t="n">
        <v>0</v>
      </c>
      <c r="I39" s="24">
        <f>IF(OR(F39="",G39=""),"",ROUND(MAX(0,MOD(G39-F39,1)*24-N(H39)/60),2))</f>
        <v/>
      </c>
      <c r="J39" s="14" t="inlineStr">
        <is>
          <t>Darnell Hayes</t>
        </is>
      </c>
      <c r="K39" s="14" t="inlineStr">
        <is>
          <t>Confirmed</t>
        </is>
      </c>
      <c r="L39" s="25" t="n">
        <v>20</v>
      </c>
      <c r="M39" s="26">
        <f>IF(OR(I39="",L39=""),"",ROUND(I39*L39,2))</f>
        <v/>
      </c>
      <c r="N39" s="24">
        <f>IF(OR(A39="",I39="",J39="",P39=0),"",SUMIFS($I$5:$I$404,$J$5:$J$404,J39,$A$5:$A$404,A39,$P$5:$P$404,1))</f>
        <v/>
      </c>
      <c r="O39" s="19">
        <f>IF(J39="","",IFERROR(IF(INDEX(Roster!$K$5:$K$204,MATCH(J39,Roster!$A$5:$A$204,0))="","No license on file",IF(INDEX(Roster!$K$5:$K$204,MATCH(J39,Roster!$A$5:$A$204,0))&lt;A39,"Expired on shift date","OK")),"Not on the roster"))</f>
        <v/>
      </c>
      <c r="P39" s="27">
        <f>IF(OR(K39="Confirmed",K39="Completed"),1,0)</f>
        <v/>
      </c>
      <c r="Q39" s="14" t="n"/>
    </row>
    <row r="40">
      <c r="A40" s="20" t="n">
        <v>46346</v>
      </c>
      <c r="B40" s="21">
        <f>IF(A40="","",TEXT(A40,"ddd"))</f>
        <v/>
      </c>
      <c r="C40" s="14" t="inlineStr">
        <is>
          <t>Arena concert</t>
        </is>
      </c>
      <c r="D40" s="14" t="inlineStr">
        <is>
          <t>Downtown Arena</t>
        </is>
      </c>
      <c r="E40" s="14" t="inlineStr">
        <is>
          <t>Security officer</t>
        </is>
      </c>
      <c r="F40" s="22" t="n">
        <v>0.7291666666666666</v>
      </c>
      <c r="G40" s="22" t="n">
        <v>0.9791666666666666</v>
      </c>
      <c r="H40" s="23" t="n">
        <v>0</v>
      </c>
      <c r="I40" s="24">
        <f>IF(OR(F40="",G40=""),"",ROUND(MAX(0,MOD(G40-F40,1)*24-N(H40)/60),2))</f>
        <v/>
      </c>
      <c r="J40" s="14" t="inlineStr">
        <is>
          <t>Lauren Price</t>
        </is>
      </c>
      <c r="K40" s="14" t="inlineStr">
        <is>
          <t>Confirmed</t>
        </is>
      </c>
      <c r="L40" s="25" t="n">
        <v>20</v>
      </c>
      <c r="M40" s="26">
        <f>IF(OR(I40="",L40=""),"",ROUND(I40*L40,2))</f>
        <v/>
      </c>
      <c r="N40" s="24">
        <f>IF(OR(A40="",I40="",J40="",P40=0),"",SUMIFS($I$5:$I$404,$J$5:$J$404,J40,$A$5:$A$404,A40,$P$5:$P$404,1))</f>
        <v/>
      </c>
      <c r="O40" s="19">
        <f>IF(J40="","",IFERROR(IF(INDEX(Roster!$K$5:$K$204,MATCH(J40,Roster!$A$5:$A$204,0))="","No license on file",IF(INDEX(Roster!$K$5:$K$204,MATCH(J40,Roster!$A$5:$A$204,0))&lt;A40,"Expired on shift date","OK")),"Not on the roster"))</f>
        <v/>
      </c>
      <c r="P40" s="27">
        <f>IF(OR(K40="Confirmed",K40="Completed"),1,0)</f>
        <v/>
      </c>
      <c r="Q40" s="14" t="n"/>
    </row>
    <row r="41">
      <c r="A41" s="20" t="n">
        <v>46346</v>
      </c>
      <c r="B41" s="21">
        <f>IF(A41="","",TEXT(A41,"ddd"))</f>
        <v/>
      </c>
      <c r="C41" s="14" t="inlineStr">
        <is>
          <t>Arena concert</t>
        </is>
      </c>
      <c r="D41" s="14" t="inlineStr">
        <is>
          <t>Downtown Arena</t>
        </is>
      </c>
      <c r="E41" s="14" t="inlineStr">
        <is>
          <t>Security officer</t>
        </is>
      </c>
      <c r="F41" s="22" t="n">
        <v>0.7291666666666666</v>
      </c>
      <c r="G41" s="22" t="n">
        <v>0.9791666666666666</v>
      </c>
      <c r="H41" s="23" t="n">
        <v>0</v>
      </c>
      <c r="I41" s="24">
        <f>IF(OR(F41="",G41=""),"",ROUND(MAX(0,MOD(G41-F41,1)*24-N(H41)/60),2))</f>
        <v/>
      </c>
      <c r="J41" s="14" t="inlineStr">
        <is>
          <t>Brandon Lee</t>
        </is>
      </c>
      <c r="K41" s="14" t="inlineStr">
        <is>
          <t>Confirmed</t>
        </is>
      </c>
      <c r="L41" s="25" t="n">
        <v>20</v>
      </c>
      <c r="M41" s="26">
        <f>IF(OR(I41="",L41=""),"",ROUND(I41*L41,2))</f>
        <v/>
      </c>
      <c r="N41" s="24">
        <f>IF(OR(A41="",I41="",J41="",P41=0),"",SUMIFS($I$5:$I$404,$J$5:$J$404,J41,$A$5:$A$404,A41,$P$5:$P$404,1))</f>
        <v/>
      </c>
      <c r="O41" s="19">
        <f>IF(J41="","",IFERROR(IF(INDEX(Roster!$K$5:$K$204,MATCH(J41,Roster!$A$5:$A$204,0))="","No license on file",IF(INDEX(Roster!$K$5:$K$204,MATCH(J41,Roster!$A$5:$A$204,0))&lt;A41,"Expired on shift date","OK")),"Not on the roster"))</f>
        <v/>
      </c>
      <c r="P41" s="27">
        <f>IF(OR(K41="Confirmed",K41="Completed"),1,0)</f>
        <v/>
      </c>
      <c r="Q41" s="14" t="n"/>
    </row>
    <row r="42">
      <c r="A42" s="20" t="n">
        <v>46346</v>
      </c>
      <c r="B42" s="21">
        <f>IF(A42="","",TEXT(A42,"ddd"))</f>
        <v/>
      </c>
      <c r="C42" s="14" t="inlineStr">
        <is>
          <t>Arena concert</t>
        </is>
      </c>
      <c r="D42" s="14" t="inlineStr">
        <is>
          <t>Downtown Arena</t>
        </is>
      </c>
      <c r="E42" s="14" t="inlineStr">
        <is>
          <t>Door staff</t>
        </is>
      </c>
      <c r="F42" s="22" t="n">
        <v>0.7291666666666666</v>
      </c>
      <c r="G42" s="22" t="n">
        <v>0.9791666666666666</v>
      </c>
      <c r="H42" s="23" t="n">
        <v>0</v>
      </c>
      <c r="I42" s="24">
        <f>IF(OR(F42="",G42=""),"",ROUND(MAX(0,MOD(G42-F42,1)*24-N(H42)/60),2))</f>
        <v/>
      </c>
      <c r="J42" s="14" t="inlineStr">
        <is>
          <t>Aisha Johnson</t>
        </is>
      </c>
      <c r="K42" s="14" t="inlineStr">
        <is>
          <t>Confirmed</t>
        </is>
      </c>
      <c r="L42" s="25" t="n">
        <v>20</v>
      </c>
      <c r="M42" s="26">
        <f>IF(OR(I42="",L42=""),"",ROUND(I42*L42,2))</f>
        <v/>
      </c>
      <c r="N42" s="24">
        <f>IF(OR(A42="",I42="",J42="",P42=0),"",SUMIFS($I$5:$I$404,$J$5:$J$404,J42,$A$5:$A$404,A42,$P$5:$P$404,1))</f>
        <v/>
      </c>
      <c r="O42" s="19">
        <f>IF(J42="","",IFERROR(IF(INDEX(Roster!$K$5:$K$204,MATCH(J42,Roster!$A$5:$A$204,0))="","No license on file",IF(INDEX(Roster!$K$5:$K$204,MATCH(J42,Roster!$A$5:$A$204,0))&lt;A42,"Expired on shift date","OK")),"Not on the roster"))</f>
        <v/>
      </c>
      <c r="P42" s="27">
        <f>IF(OR(K42="Confirmed",K42="Completed"),1,0)</f>
        <v/>
      </c>
      <c r="Q42" s="14" t="n"/>
    </row>
    <row r="43">
      <c r="A43" s="20" t="n">
        <v>46346</v>
      </c>
      <c r="B43" s="21">
        <f>IF(A43="","",TEXT(A43,"ddd"))</f>
        <v/>
      </c>
      <c r="C43" s="14" t="inlineStr">
        <is>
          <t>Arena concert</t>
        </is>
      </c>
      <c r="D43" s="14" t="inlineStr">
        <is>
          <t>Downtown Arena</t>
        </is>
      </c>
      <c r="E43" s="14" t="inlineStr">
        <is>
          <t>Bag check</t>
        </is>
      </c>
      <c r="F43" s="22" t="n">
        <v>0.7083333333333334</v>
      </c>
      <c r="G43" s="22" t="n">
        <v>0.875</v>
      </c>
      <c r="H43" s="23" t="n">
        <v>0</v>
      </c>
      <c r="I43" s="24">
        <f>IF(OR(F43="",G43=""),"",ROUND(MAX(0,MOD(G43-F43,1)*24-N(H43)/60),2))</f>
        <v/>
      </c>
      <c r="J43" s="14" t="inlineStr">
        <is>
          <t>Mei Chen</t>
        </is>
      </c>
      <c r="K43" s="14" t="inlineStr">
        <is>
          <t>Confirmed</t>
        </is>
      </c>
      <c r="L43" s="25" t="n">
        <v>20</v>
      </c>
      <c r="M43" s="26">
        <f>IF(OR(I43="",L43=""),"",ROUND(I43*L43,2))</f>
        <v/>
      </c>
      <c r="N43" s="24">
        <f>IF(OR(A43="",I43="",J43="",P43=0),"",SUMIFS($I$5:$I$404,$J$5:$J$404,J43,$A$5:$A$404,A43,$P$5:$P$404,1))</f>
        <v/>
      </c>
      <c r="O43" s="19">
        <f>IF(J43="","",IFERROR(IF(INDEX(Roster!$K$5:$K$204,MATCH(J43,Roster!$A$5:$A$204,0))="","No license on file",IF(INDEX(Roster!$K$5:$K$204,MATCH(J43,Roster!$A$5:$A$204,0))&lt;A43,"Expired on shift date","OK")),"Not on the roster"))</f>
        <v/>
      </c>
      <c r="P43" s="27">
        <f>IF(OR(K43="Confirmed",K43="Completed"),1,0)</f>
        <v/>
      </c>
      <c r="Q43" s="14" t="n"/>
    </row>
    <row r="44">
      <c r="A44" s="20" t="n">
        <v>46346</v>
      </c>
      <c r="B44" s="21">
        <f>IF(A44="","",TEXT(A44,"ddd"))</f>
        <v/>
      </c>
      <c r="C44" s="14" t="inlineStr">
        <is>
          <t>Arena concert</t>
        </is>
      </c>
      <c r="D44" s="14" t="inlineStr">
        <is>
          <t>Downtown Arena</t>
        </is>
      </c>
      <c r="E44" s="14" t="inlineStr">
        <is>
          <t>Steward</t>
        </is>
      </c>
      <c r="F44" s="22" t="n">
        <v>0.7291666666666666</v>
      </c>
      <c r="G44" s="22" t="n">
        <v>0.9791666666666666</v>
      </c>
      <c r="H44" s="23" t="n">
        <v>0</v>
      </c>
      <c r="I44" s="24">
        <f>IF(OR(F44="",G44=""),"",ROUND(MAX(0,MOD(G44-F44,1)*24-N(H44)/60),2))</f>
        <v/>
      </c>
      <c r="J44" s="14" t="n"/>
      <c r="K44" s="14" t="inlineStr">
        <is>
          <t>Open</t>
        </is>
      </c>
      <c r="L44" s="25" t="n">
        <v>20</v>
      </c>
      <c r="M44" s="26">
        <f>IF(OR(I44="",L44=""),"",ROUND(I44*L44,2))</f>
        <v/>
      </c>
      <c r="N44" s="24">
        <f>IF(OR(A44="",I44="",J44="",P44=0),"",SUMIFS($I$5:$I$404,$J$5:$J$404,J44,$A$5:$A$404,A44,$P$5:$P$404,1))</f>
        <v/>
      </c>
      <c r="O44" s="19">
        <f>IF(J44="","",IFERROR(IF(INDEX(Roster!$K$5:$K$204,MATCH(J44,Roster!$A$5:$A$204,0))="","No license on file",IF(INDEX(Roster!$K$5:$K$204,MATCH(J44,Roster!$A$5:$A$204,0))&lt;A44,"Expired on shift date","OK")),"Not on the roster"))</f>
        <v/>
      </c>
      <c r="P44" s="27">
        <f>IF(OR(K44="Confirmed",K44="Completed"),1,0)</f>
        <v/>
      </c>
      <c r="Q44" s="14" t="n"/>
    </row>
    <row r="45">
      <c r="A45" s="20" t="n">
        <v>46353</v>
      </c>
      <c r="B45" s="21">
        <f>IF(A45="","",TEXT(A45,"ddd"))</f>
        <v/>
      </c>
      <c r="C45" s="14" t="inlineStr">
        <is>
          <t>Charity gala (black tie)</t>
        </is>
      </c>
      <c r="D45" s="14" t="inlineStr">
        <is>
          <t>Hotel ballroom, Uptown</t>
        </is>
      </c>
      <c r="E45" s="14" t="inlineStr">
        <is>
          <t>Supervisor</t>
        </is>
      </c>
      <c r="F45" s="22" t="n">
        <v>0.7083333333333334</v>
      </c>
      <c r="G45" s="22" t="n">
        <v>0.04166666666666666</v>
      </c>
      <c r="H45" s="23" t="n">
        <v>30</v>
      </c>
      <c r="I45" s="24">
        <f>IF(OR(F45="",G45=""),"",ROUND(MAX(0,MOD(G45-F45,1)*24-N(H45)/60),2))</f>
        <v/>
      </c>
      <c r="J45" s="14" t="inlineStr">
        <is>
          <t>Darnell Hayes</t>
        </is>
      </c>
      <c r="K45" s="14" t="inlineStr">
        <is>
          <t>Confirmed</t>
        </is>
      </c>
      <c r="L45" s="25" t="n">
        <v>20</v>
      </c>
      <c r="M45" s="26">
        <f>IF(OR(I45="",L45=""),"",ROUND(I45*L45,2))</f>
        <v/>
      </c>
      <c r="N45" s="24">
        <f>IF(OR(A45="",I45="",J45="",P45=0),"",SUMIFS($I$5:$I$404,$J$5:$J$404,J45,$A$5:$A$404,A45,$P$5:$P$404,1))</f>
        <v/>
      </c>
      <c r="O45" s="19">
        <f>IF(J45="","",IFERROR(IF(INDEX(Roster!$K$5:$K$204,MATCH(J45,Roster!$A$5:$A$204,0))="","No license on file",IF(INDEX(Roster!$K$5:$K$204,MATCH(J45,Roster!$A$5:$A$204,0))&lt;A45,"Expired on shift date","OK")),"Not on the roster"))</f>
        <v/>
      </c>
      <c r="P45" s="27">
        <f>IF(OR(K45="Confirmed",K45="Completed"),1,0)</f>
        <v/>
      </c>
      <c r="Q45" s="14" t="n"/>
    </row>
    <row r="46">
      <c r="A46" s="20" t="n">
        <v>46353</v>
      </c>
      <c r="B46" s="21">
        <f>IF(A46="","",TEXT(A46,"ddd"))</f>
        <v/>
      </c>
      <c r="C46" s="14" t="inlineStr">
        <is>
          <t>Charity gala (black tie)</t>
        </is>
      </c>
      <c r="D46" s="14" t="inlineStr">
        <is>
          <t>Hotel ballroom, Uptown</t>
        </is>
      </c>
      <c r="E46" s="14" t="inlineStr">
        <is>
          <t>Door staff</t>
        </is>
      </c>
      <c r="F46" s="22" t="n">
        <v>0.7291666666666666</v>
      </c>
      <c r="G46" s="22" t="n">
        <v>0.04166666666666666</v>
      </c>
      <c r="H46" s="23" t="n">
        <v>30</v>
      </c>
      <c r="I46" s="24">
        <f>IF(OR(F46="",G46=""),"",ROUND(MAX(0,MOD(G46-F46,1)*24-N(H46)/60),2))</f>
        <v/>
      </c>
      <c r="J46" s="14" t="inlineStr">
        <is>
          <t>Aisha Johnson</t>
        </is>
      </c>
      <c r="K46" s="14" t="inlineStr">
        <is>
          <t>Confirmed</t>
        </is>
      </c>
      <c r="L46" s="25" t="n">
        <v>20</v>
      </c>
      <c r="M46" s="26">
        <f>IF(OR(I46="",L46=""),"",ROUND(I46*L46,2))</f>
        <v/>
      </c>
      <c r="N46" s="24">
        <f>IF(OR(A46="",I46="",J46="",P46=0),"",SUMIFS($I$5:$I$404,$J$5:$J$404,J46,$A$5:$A$404,A46,$P$5:$P$404,1))</f>
        <v/>
      </c>
      <c r="O46" s="19">
        <f>IF(J46="","",IFERROR(IF(INDEX(Roster!$K$5:$K$204,MATCH(J46,Roster!$A$5:$A$204,0))="","No license on file",IF(INDEX(Roster!$K$5:$K$204,MATCH(J46,Roster!$A$5:$A$204,0))&lt;A46,"Expired on shift date","OK")),"Not on the roster"))</f>
        <v/>
      </c>
      <c r="P46" s="27">
        <f>IF(OR(K46="Confirmed",K46="Completed"),1,0)</f>
        <v/>
      </c>
      <c r="Q46" s="14" t="n"/>
    </row>
    <row r="47">
      <c r="A47" s="20" t="n">
        <v>46353</v>
      </c>
      <c r="B47" s="21">
        <f>IF(A47="","",TEXT(A47,"ddd"))</f>
        <v/>
      </c>
      <c r="C47" s="14" t="inlineStr">
        <is>
          <t>Charity gala (black tie)</t>
        </is>
      </c>
      <c r="D47" s="14" t="inlineStr">
        <is>
          <t>Hotel ballroom, Uptown</t>
        </is>
      </c>
      <c r="E47" s="14" t="inlineStr">
        <is>
          <t>Security officer</t>
        </is>
      </c>
      <c r="F47" s="22" t="n">
        <v>0.7291666666666666</v>
      </c>
      <c r="G47" s="22" t="n">
        <v>0.04166666666666666</v>
      </c>
      <c r="H47" s="23" t="n">
        <v>30</v>
      </c>
      <c r="I47" s="24">
        <f>IF(OR(F47="",G47=""),"",ROUND(MAX(0,MOD(G47-F47,1)*24-N(H47)/60),2))</f>
        <v/>
      </c>
      <c r="J47" s="14" t="inlineStr">
        <is>
          <t>Brandon Lee</t>
        </is>
      </c>
      <c r="K47" s="14" t="inlineStr">
        <is>
          <t>Confirmed</t>
        </is>
      </c>
      <c r="L47" s="25" t="n">
        <v>20</v>
      </c>
      <c r="M47" s="26">
        <f>IF(OR(I47="",L47=""),"",ROUND(I47*L47,2))</f>
        <v/>
      </c>
      <c r="N47" s="24">
        <f>IF(OR(A47="",I47="",J47="",P47=0),"",SUMIFS($I$5:$I$404,$J$5:$J$404,J47,$A$5:$A$404,A47,$P$5:$P$404,1))</f>
        <v/>
      </c>
      <c r="O47" s="19">
        <f>IF(J47="","",IFERROR(IF(INDEX(Roster!$K$5:$K$204,MATCH(J47,Roster!$A$5:$A$204,0))="","No license on file",IF(INDEX(Roster!$K$5:$K$204,MATCH(J47,Roster!$A$5:$A$204,0))&lt;A47,"Expired on shift date","OK")),"Not on the roster"))</f>
        <v/>
      </c>
      <c r="P47" s="27">
        <f>IF(OR(K47="Confirmed",K47="Completed"),1,0)</f>
        <v/>
      </c>
      <c r="Q47" s="14" t="n"/>
    </row>
    <row r="48">
      <c r="A48" s="20" t="n">
        <v>46353</v>
      </c>
      <c r="B48" s="21">
        <f>IF(A48="","",TEXT(A48,"ddd"))</f>
        <v/>
      </c>
      <c r="C48" s="14" t="inlineStr">
        <is>
          <t>Charity gala (black tie)</t>
        </is>
      </c>
      <c r="D48" s="14" t="inlineStr">
        <is>
          <t>Hotel ballroom, Uptown</t>
        </is>
      </c>
      <c r="E48" s="14" t="inlineStr">
        <is>
          <t>Security officer</t>
        </is>
      </c>
      <c r="F48" s="22" t="n">
        <v>0.7291666666666666</v>
      </c>
      <c r="G48" s="22" t="n">
        <v>0.04166666666666666</v>
      </c>
      <c r="H48" s="23" t="n">
        <v>30</v>
      </c>
      <c r="I48" s="24">
        <f>IF(OR(F48="",G48=""),"",ROUND(MAX(0,MOD(G48-F48,1)*24-N(H48)/60),2))</f>
        <v/>
      </c>
      <c r="J48" s="14" t="inlineStr">
        <is>
          <t>Kevin Ward</t>
        </is>
      </c>
      <c r="K48" s="14" t="inlineStr">
        <is>
          <t>Offered</t>
        </is>
      </c>
      <c r="L48" s="25" t="n">
        <v>20</v>
      </c>
      <c r="M48" s="26">
        <f>IF(OR(I48="",L48=""),"",ROUND(I48*L48,2))</f>
        <v/>
      </c>
      <c r="N48" s="24">
        <f>IF(OR(A48="",I48="",J48="",P48=0),"",SUMIFS($I$5:$I$404,$J$5:$J$404,J48,$A$5:$A$404,A48,$P$5:$P$404,1))</f>
        <v/>
      </c>
      <c r="O48" s="19">
        <f>IF(J48="","",IFERROR(IF(INDEX(Roster!$K$5:$K$204,MATCH(J48,Roster!$A$5:$A$204,0))="","No license on file",IF(INDEX(Roster!$K$5:$K$204,MATCH(J48,Roster!$A$5:$A$204,0))&lt;A48,"Expired on shift date","OK")),"Not on the roster"))</f>
        <v/>
      </c>
      <c r="P48" s="27">
        <f>IF(OR(K48="Confirmed",K48="Completed"),1,0)</f>
        <v/>
      </c>
      <c r="Q48" s="14" t="n"/>
    </row>
    <row r="49">
      <c r="A49" s="20" t="n"/>
      <c r="B49" s="21">
        <f>IF(A49="","",TEXT(A49,"ddd"))</f>
        <v/>
      </c>
      <c r="C49" s="14" t="n"/>
      <c r="D49" s="14" t="n"/>
      <c r="E49" s="14" t="n"/>
      <c r="F49" s="22" t="n"/>
      <c r="G49" s="22" t="n"/>
      <c r="H49" s="23" t="n"/>
      <c r="I49" s="24">
        <f>IF(OR(F49="",G49=""),"",ROUND(MAX(0,MOD(G49-F49,1)*24-N(H49)/60),2))</f>
        <v/>
      </c>
      <c r="J49" s="14" t="n"/>
      <c r="K49" s="14" t="n"/>
      <c r="L49" s="25" t="n"/>
      <c r="M49" s="26">
        <f>IF(OR(I49="",L49=""),"",ROUND(I49*L49,2))</f>
        <v/>
      </c>
      <c r="N49" s="24">
        <f>IF(OR(A49="",I49="",J49="",P49=0),"",SUMIFS($I$5:$I$404,$J$5:$J$404,J49,$A$5:$A$404,A49,$P$5:$P$404,1))</f>
        <v/>
      </c>
      <c r="O49" s="19">
        <f>IF(J49="","",IFERROR(IF(INDEX(Roster!$K$5:$K$204,MATCH(J49,Roster!$A$5:$A$204,0))="","No license on file",IF(INDEX(Roster!$K$5:$K$204,MATCH(J49,Roster!$A$5:$A$204,0))&lt;A49,"Expired on shift date","OK")),"Not on the roster"))</f>
        <v/>
      </c>
      <c r="P49" s="27">
        <f>IF(OR(K49="Confirmed",K49="Completed"),1,0)</f>
        <v/>
      </c>
      <c r="Q49" s="14" t="n"/>
    </row>
    <row r="50">
      <c r="A50" s="20" t="n"/>
      <c r="B50" s="21">
        <f>IF(A50="","",TEXT(A50,"ddd"))</f>
        <v/>
      </c>
      <c r="C50" s="14" t="n"/>
      <c r="D50" s="14" t="n"/>
      <c r="E50" s="14" t="n"/>
      <c r="F50" s="22" t="n"/>
      <c r="G50" s="22" t="n"/>
      <c r="H50" s="23" t="n"/>
      <c r="I50" s="24">
        <f>IF(OR(F50="",G50=""),"",ROUND(MAX(0,MOD(G50-F50,1)*24-N(H50)/60),2))</f>
        <v/>
      </c>
      <c r="J50" s="14" t="n"/>
      <c r="K50" s="14" t="n"/>
      <c r="L50" s="25" t="n"/>
      <c r="M50" s="26">
        <f>IF(OR(I50="",L50=""),"",ROUND(I50*L50,2))</f>
        <v/>
      </c>
      <c r="N50" s="24">
        <f>IF(OR(A50="",I50="",J50="",P50=0),"",SUMIFS($I$5:$I$404,$J$5:$J$404,J50,$A$5:$A$404,A50,$P$5:$P$404,1))</f>
        <v/>
      </c>
      <c r="O50" s="19">
        <f>IF(J50="","",IFERROR(IF(INDEX(Roster!$K$5:$K$204,MATCH(J50,Roster!$A$5:$A$204,0))="","No license on file",IF(INDEX(Roster!$K$5:$K$204,MATCH(J50,Roster!$A$5:$A$204,0))&lt;A50,"Expired on shift date","OK")),"Not on the roster"))</f>
        <v/>
      </c>
      <c r="P50" s="27">
        <f>IF(OR(K50="Confirmed",K50="Completed"),1,0)</f>
        <v/>
      </c>
      <c r="Q50" s="14" t="n"/>
    </row>
    <row r="51">
      <c r="A51" s="20" t="n"/>
      <c r="B51" s="21">
        <f>IF(A51="","",TEXT(A51,"ddd"))</f>
        <v/>
      </c>
      <c r="C51" s="14" t="n"/>
      <c r="D51" s="14" t="n"/>
      <c r="E51" s="14" t="n"/>
      <c r="F51" s="22" t="n"/>
      <c r="G51" s="22" t="n"/>
      <c r="H51" s="23" t="n"/>
      <c r="I51" s="24">
        <f>IF(OR(F51="",G51=""),"",ROUND(MAX(0,MOD(G51-F51,1)*24-N(H51)/60),2))</f>
        <v/>
      </c>
      <c r="J51" s="14" t="n"/>
      <c r="K51" s="14" t="n"/>
      <c r="L51" s="25" t="n"/>
      <c r="M51" s="26">
        <f>IF(OR(I51="",L51=""),"",ROUND(I51*L51,2))</f>
        <v/>
      </c>
      <c r="N51" s="24">
        <f>IF(OR(A51="",I51="",J51="",P51=0),"",SUMIFS($I$5:$I$404,$J$5:$J$404,J51,$A$5:$A$404,A51,$P$5:$P$404,1))</f>
        <v/>
      </c>
      <c r="O51" s="19">
        <f>IF(J51="","",IFERROR(IF(INDEX(Roster!$K$5:$K$204,MATCH(J51,Roster!$A$5:$A$204,0))="","No license on file",IF(INDEX(Roster!$K$5:$K$204,MATCH(J51,Roster!$A$5:$A$204,0))&lt;A51,"Expired on shift date","OK")),"Not on the roster"))</f>
        <v/>
      </c>
      <c r="P51" s="27">
        <f>IF(OR(K51="Confirmed",K51="Completed"),1,0)</f>
        <v/>
      </c>
      <c r="Q51" s="14" t="n"/>
    </row>
    <row r="52">
      <c r="A52" s="20" t="n"/>
      <c r="B52" s="21">
        <f>IF(A52="","",TEXT(A52,"ddd"))</f>
        <v/>
      </c>
      <c r="C52" s="14" t="n"/>
      <c r="D52" s="14" t="n"/>
      <c r="E52" s="14" t="n"/>
      <c r="F52" s="22" t="n"/>
      <c r="G52" s="22" t="n"/>
      <c r="H52" s="23" t="n"/>
      <c r="I52" s="24">
        <f>IF(OR(F52="",G52=""),"",ROUND(MAX(0,MOD(G52-F52,1)*24-N(H52)/60),2))</f>
        <v/>
      </c>
      <c r="J52" s="14" t="n"/>
      <c r="K52" s="14" t="n"/>
      <c r="L52" s="25" t="n"/>
      <c r="M52" s="26">
        <f>IF(OR(I52="",L52=""),"",ROUND(I52*L52,2))</f>
        <v/>
      </c>
      <c r="N52" s="24">
        <f>IF(OR(A52="",I52="",J52="",P52=0),"",SUMIFS($I$5:$I$404,$J$5:$J$404,J52,$A$5:$A$404,A52,$P$5:$P$404,1))</f>
        <v/>
      </c>
      <c r="O52" s="19">
        <f>IF(J52="","",IFERROR(IF(INDEX(Roster!$K$5:$K$204,MATCH(J52,Roster!$A$5:$A$204,0))="","No license on file",IF(INDEX(Roster!$K$5:$K$204,MATCH(J52,Roster!$A$5:$A$204,0))&lt;A52,"Expired on shift date","OK")),"Not on the roster"))</f>
        <v/>
      </c>
      <c r="P52" s="27">
        <f>IF(OR(K52="Confirmed",K52="Completed"),1,0)</f>
        <v/>
      </c>
      <c r="Q52" s="14" t="n"/>
    </row>
    <row r="53">
      <c r="A53" s="20" t="n"/>
      <c r="B53" s="21">
        <f>IF(A53="","",TEXT(A53,"ddd"))</f>
        <v/>
      </c>
      <c r="C53" s="14" t="n"/>
      <c r="D53" s="14" t="n"/>
      <c r="E53" s="14" t="n"/>
      <c r="F53" s="22" t="n"/>
      <c r="G53" s="22" t="n"/>
      <c r="H53" s="23" t="n"/>
      <c r="I53" s="24">
        <f>IF(OR(F53="",G53=""),"",ROUND(MAX(0,MOD(G53-F53,1)*24-N(H53)/60),2))</f>
        <v/>
      </c>
      <c r="J53" s="14" t="n"/>
      <c r="K53" s="14" t="n"/>
      <c r="L53" s="25" t="n"/>
      <c r="M53" s="26">
        <f>IF(OR(I53="",L53=""),"",ROUND(I53*L53,2))</f>
        <v/>
      </c>
      <c r="N53" s="24">
        <f>IF(OR(A53="",I53="",J53="",P53=0),"",SUMIFS($I$5:$I$404,$J$5:$J$404,J53,$A$5:$A$404,A53,$P$5:$P$404,1))</f>
        <v/>
      </c>
      <c r="O53" s="19">
        <f>IF(J53="","",IFERROR(IF(INDEX(Roster!$K$5:$K$204,MATCH(J53,Roster!$A$5:$A$204,0))="","No license on file",IF(INDEX(Roster!$K$5:$K$204,MATCH(J53,Roster!$A$5:$A$204,0))&lt;A53,"Expired on shift date","OK")),"Not on the roster"))</f>
        <v/>
      </c>
      <c r="P53" s="27">
        <f>IF(OR(K53="Confirmed",K53="Completed"),1,0)</f>
        <v/>
      </c>
      <c r="Q53" s="14" t="n"/>
    </row>
    <row r="54">
      <c r="A54" s="20" t="n"/>
      <c r="B54" s="21">
        <f>IF(A54="","",TEXT(A54,"ddd"))</f>
        <v/>
      </c>
      <c r="C54" s="14" t="n"/>
      <c r="D54" s="14" t="n"/>
      <c r="E54" s="14" t="n"/>
      <c r="F54" s="22" t="n"/>
      <c r="G54" s="22" t="n"/>
      <c r="H54" s="23" t="n"/>
      <c r="I54" s="24">
        <f>IF(OR(F54="",G54=""),"",ROUND(MAX(0,MOD(G54-F54,1)*24-N(H54)/60),2))</f>
        <v/>
      </c>
      <c r="J54" s="14" t="n"/>
      <c r="K54" s="14" t="n"/>
      <c r="L54" s="25" t="n"/>
      <c r="M54" s="26">
        <f>IF(OR(I54="",L54=""),"",ROUND(I54*L54,2))</f>
        <v/>
      </c>
      <c r="N54" s="24">
        <f>IF(OR(A54="",I54="",J54="",P54=0),"",SUMIFS($I$5:$I$404,$J$5:$J$404,J54,$A$5:$A$404,A54,$P$5:$P$404,1))</f>
        <v/>
      </c>
      <c r="O54" s="19">
        <f>IF(J54="","",IFERROR(IF(INDEX(Roster!$K$5:$K$204,MATCH(J54,Roster!$A$5:$A$204,0))="","No license on file",IF(INDEX(Roster!$K$5:$K$204,MATCH(J54,Roster!$A$5:$A$204,0))&lt;A54,"Expired on shift date","OK")),"Not on the roster"))</f>
        <v/>
      </c>
      <c r="P54" s="27">
        <f>IF(OR(K54="Confirmed",K54="Completed"),1,0)</f>
        <v/>
      </c>
      <c r="Q54" s="14" t="n"/>
    </row>
    <row r="55">
      <c r="A55" s="20" t="n"/>
      <c r="B55" s="21">
        <f>IF(A55="","",TEXT(A55,"ddd"))</f>
        <v/>
      </c>
      <c r="C55" s="14" t="n"/>
      <c r="D55" s="14" t="n"/>
      <c r="E55" s="14" t="n"/>
      <c r="F55" s="22" t="n"/>
      <c r="G55" s="22" t="n"/>
      <c r="H55" s="23" t="n"/>
      <c r="I55" s="24">
        <f>IF(OR(F55="",G55=""),"",ROUND(MAX(0,MOD(G55-F55,1)*24-N(H55)/60),2))</f>
        <v/>
      </c>
      <c r="J55" s="14" t="n"/>
      <c r="K55" s="14" t="n"/>
      <c r="L55" s="25" t="n"/>
      <c r="M55" s="26">
        <f>IF(OR(I55="",L55=""),"",ROUND(I55*L55,2))</f>
        <v/>
      </c>
      <c r="N55" s="24">
        <f>IF(OR(A55="",I55="",J55="",P55=0),"",SUMIFS($I$5:$I$404,$J$5:$J$404,J55,$A$5:$A$404,A55,$P$5:$P$404,1))</f>
        <v/>
      </c>
      <c r="O55" s="19">
        <f>IF(J55="","",IFERROR(IF(INDEX(Roster!$K$5:$K$204,MATCH(J55,Roster!$A$5:$A$204,0))="","No license on file",IF(INDEX(Roster!$K$5:$K$204,MATCH(J55,Roster!$A$5:$A$204,0))&lt;A55,"Expired on shift date","OK")),"Not on the roster"))</f>
        <v/>
      </c>
      <c r="P55" s="27">
        <f>IF(OR(K55="Confirmed",K55="Completed"),1,0)</f>
        <v/>
      </c>
      <c r="Q55" s="14" t="n"/>
    </row>
    <row r="56">
      <c r="A56" s="20" t="n"/>
      <c r="B56" s="21">
        <f>IF(A56="","",TEXT(A56,"ddd"))</f>
        <v/>
      </c>
      <c r="C56" s="14" t="n"/>
      <c r="D56" s="14" t="n"/>
      <c r="E56" s="14" t="n"/>
      <c r="F56" s="22" t="n"/>
      <c r="G56" s="22" t="n"/>
      <c r="H56" s="23" t="n"/>
      <c r="I56" s="24">
        <f>IF(OR(F56="",G56=""),"",ROUND(MAX(0,MOD(G56-F56,1)*24-N(H56)/60),2))</f>
        <v/>
      </c>
      <c r="J56" s="14" t="n"/>
      <c r="K56" s="14" t="n"/>
      <c r="L56" s="25" t="n"/>
      <c r="M56" s="26">
        <f>IF(OR(I56="",L56=""),"",ROUND(I56*L56,2))</f>
        <v/>
      </c>
      <c r="N56" s="24">
        <f>IF(OR(A56="",I56="",J56="",P56=0),"",SUMIFS($I$5:$I$404,$J$5:$J$404,J56,$A$5:$A$404,A56,$P$5:$P$404,1))</f>
        <v/>
      </c>
      <c r="O56" s="19">
        <f>IF(J56="","",IFERROR(IF(INDEX(Roster!$K$5:$K$204,MATCH(J56,Roster!$A$5:$A$204,0))="","No license on file",IF(INDEX(Roster!$K$5:$K$204,MATCH(J56,Roster!$A$5:$A$204,0))&lt;A56,"Expired on shift date","OK")),"Not on the roster"))</f>
        <v/>
      </c>
      <c r="P56" s="27">
        <f>IF(OR(K56="Confirmed",K56="Completed"),1,0)</f>
        <v/>
      </c>
      <c r="Q56" s="14" t="n"/>
    </row>
    <row r="57">
      <c r="A57" s="20" t="n"/>
      <c r="B57" s="21">
        <f>IF(A57="","",TEXT(A57,"ddd"))</f>
        <v/>
      </c>
      <c r="C57" s="14" t="n"/>
      <c r="D57" s="14" t="n"/>
      <c r="E57" s="14" t="n"/>
      <c r="F57" s="22" t="n"/>
      <c r="G57" s="22" t="n"/>
      <c r="H57" s="23" t="n"/>
      <c r="I57" s="24">
        <f>IF(OR(F57="",G57=""),"",ROUND(MAX(0,MOD(G57-F57,1)*24-N(H57)/60),2))</f>
        <v/>
      </c>
      <c r="J57" s="14" t="n"/>
      <c r="K57" s="14" t="n"/>
      <c r="L57" s="25" t="n"/>
      <c r="M57" s="26">
        <f>IF(OR(I57="",L57=""),"",ROUND(I57*L57,2))</f>
        <v/>
      </c>
      <c r="N57" s="24">
        <f>IF(OR(A57="",I57="",J57="",P57=0),"",SUMIFS($I$5:$I$404,$J$5:$J$404,J57,$A$5:$A$404,A57,$P$5:$P$404,1))</f>
        <v/>
      </c>
      <c r="O57" s="19">
        <f>IF(J57="","",IFERROR(IF(INDEX(Roster!$K$5:$K$204,MATCH(J57,Roster!$A$5:$A$204,0))="","No license on file",IF(INDEX(Roster!$K$5:$K$204,MATCH(J57,Roster!$A$5:$A$204,0))&lt;A57,"Expired on shift date","OK")),"Not on the roster"))</f>
        <v/>
      </c>
      <c r="P57" s="27">
        <f>IF(OR(K57="Confirmed",K57="Completed"),1,0)</f>
        <v/>
      </c>
      <c r="Q57" s="14" t="n"/>
    </row>
    <row r="58">
      <c r="A58" s="20" t="n"/>
      <c r="B58" s="21">
        <f>IF(A58="","",TEXT(A58,"ddd"))</f>
        <v/>
      </c>
      <c r="C58" s="14" t="n"/>
      <c r="D58" s="14" t="n"/>
      <c r="E58" s="14" t="n"/>
      <c r="F58" s="22" t="n"/>
      <c r="G58" s="22" t="n"/>
      <c r="H58" s="23" t="n"/>
      <c r="I58" s="24">
        <f>IF(OR(F58="",G58=""),"",ROUND(MAX(0,MOD(G58-F58,1)*24-N(H58)/60),2))</f>
        <v/>
      </c>
      <c r="J58" s="14" t="n"/>
      <c r="K58" s="14" t="n"/>
      <c r="L58" s="25" t="n"/>
      <c r="M58" s="26">
        <f>IF(OR(I58="",L58=""),"",ROUND(I58*L58,2))</f>
        <v/>
      </c>
      <c r="N58" s="24">
        <f>IF(OR(A58="",I58="",J58="",P58=0),"",SUMIFS($I$5:$I$404,$J$5:$J$404,J58,$A$5:$A$404,A58,$P$5:$P$404,1))</f>
        <v/>
      </c>
      <c r="O58" s="19">
        <f>IF(J58="","",IFERROR(IF(INDEX(Roster!$K$5:$K$204,MATCH(J58,Roster!$A$5:$A$204,0))="","No license on file",IF(INDEX(Roster!$K$5:$K$204,MATCH(J58,Roster!$A$5:$A$204,0))&lt;A58,"Expired on shift date","OK")),"Not on the roster"))</f>
        <v/>
      </c>
      <c r="P58" s="27">
        <f>IF(OR(K58="Confirmed",K58="Completed"),1,0)</f>
        <v/>
      </c>
      <c r="Q58" s="14" t="n"/>
    </row>
    <row r="59">
      <c r="A59" s="20" t="n"/>
      <c r="B59" s="21">
        <f>IF(A59="","",TEXT(A59,"ddd"))</f>
        <v/>
      </c>
      <c r="C59" s="14" t="n"/>
      <c r="D59" s="14" t="n"/>
      <c r="E59" s="14" t="n"/>
      <c r="F59" s="22" t="n"/>
      <c r="G59" s="22" t="n"/>
      <c r="H59" s="23" t="n"/>
      <c r="I59" s="24">
        <f>IF(OR(F59="",G59=""),"",ROUND(MAX(0,MOD(G59-F59,1)*24-N(H59)/60),2))</f>
        <v/>
      </c>
      <c r="J59" s="14" t="n"/>
      <c r="K59" s="14" t="n"/>
      <c r="L59" s="25" t="n"/>
      <c r="M59" s="26">
        <f>IF(OR(I59="",L59=""),"",ROUND(I59*L59,2))</f>
        <v/>
      </c>
      <c r="N59" s="24">
        <f>IF(OR(A59="",I59="",J59="",P59=0),"",SUMIFS($I$5:$I$404,$J$5:$J$404,J59,$A$5:$A$404,A59,$P$5:$P$404,1))</f>
        <v/>
      </c>
      <c r="O59" s="19">
        <f>IF(J59="","",IFERROR(IF(INDEX(Roster!$K$5:$K$204,MATCH(J59,Roster!$A$5:$A$204,0))="","No license on file",IF(INDEX(Roster!$K$5:$K$204,MATCH(J59,Roster!$A$5:$A$204,0))&lt;A59,"Expired on shift date","OK")),"Not on the roster"))</f>
        <v/>
      </c>
      <c r="P59" s="27">
        <f>IF(OR(K59="Confirmed",K59="Completed"),1,0)</f>
        <v/>
      </c>
      <c r="Q59" s="14" t="n"/>
    </row>
    <row r="60">
      <c r="A60" s="20" t="n"/>
      <c r="B60" s="21">
        <f>IF(A60="","",TEXT(A60,"ddd"))</f>
        <v/>
      </c>
      <c r="C60" s="14" t="n"/>
      <c r="D60" s="14" t="n"/>
      <c r="E60" s="14" t="n"/>
      <c r="F60" s="22" t="n"/>
      <c r="G60" s="22" t="n"/>
      <c r="H60" s="23" t="n"/>
      <c r="I60" s="24">
        <f>IF(OR(F60="",G60=""),"",ROUND(MAX(0,MOD(G60-F60,1)*24-N(H60)/60),2))</f>
        <v/>
      </c>
      <c r="J60" s="14" t="n"/>
      <c r="K60" s="14" t="n"/>
      <c r="L60" s="25" t="n"/>
      <c r="M60" s="26">
        <f>IF(OR(I60="",L60=""),"",ROUND(I60*L60,2))</f>
        <v/>
      </c>
      <c r="N60" s="24">
        <f>IF(OR(A60="",I60="",J60="",P60=0),"",SUMIFS($I$5:$I$404,$J$5:$J$404,J60,$A$5:$A$404,A60,$P$5:$P$404,1))</f>
        <v/>
      </c>
      <c r="O60" s="19">
        <f>IF(J60="","",IFERROR(IF(INDEX(Roster!$K$5:$K$204,MATCH(J60,Roster!$A$5:$A$204,0))="","No license on file",IF(INDEX(Roster!$K$5:$K$204,MATCH(J60,Roster!$A$5:$A$204,0))&lt;A60,"Expired on shift date","OK")),"Not on the roster"))</f>
        <v/>
      </c>
      <c r="P60" s="27">
        <f>IF(OR(K60="Confirmed",K60="Completed"),1,0)</f>
        <v/>
      </c>
      <c r="Q60" s="14" t="n"/>
    </row>
    <row r="61">
      <c r="A61" s="20" t="n"/>
      <c r="B61" s="21">
        <f>IF(A61="","",TEXT(A61,"ddd"))</f>
        <v/>
      </c>
      <c r="C61" s="14" t="n"/>
      <c r="D61" s="14" t="n"/>
      <c r="E61" s="14" t="n"/>
      <c r="F61" s="22" t="n"/>
      <c r="G61" s="22" t="n"/>
      <c r="H61" s="23" t="n"/>
      <c r="I61" s="24">
        <f>IF(OR(F61="",G61=""),"",ROUND(MAX(0,MOD(G61-F61,1)*24-N(H61)/60),2))</f>
        <v/>
      </c>
      <c r="J61" s="14" t="n"/>
      <c r="K61" s="14" t="n"/>
      <c r="L61" s="25" t="n"/>
      <c r="M61" s="26">
        <f>IF(OR(I61="",L61=""),"",ROUND(I61*L61,2))</f>
        <v/>
      </c>
      <c r="N61" s="24">
        <f>IF(OR(A61="",I61="",J61="",P61=0),"",SUMIFS($I$5:$I$404,$J$5:$J$404,J61,$A$5:$A$404,A61,$P$5:$P$404,1))</f>
        <v/>
      </c>
      <c r="O61" s="19">
        <f>IF(J61="","",IFERROR(IF(INDEX(Roster!$K$5:$K$204,MATCH(J61,Roster!$A$5:$A$204,0))="","No license on file",IF(INDEX(Roster!$K$5:$K$204,MATCH(J61,Roster!$A$5:$A$204,0))&lt;A61,"Expired on shift date","OK")),"Not on the roster"))</f>
        <v/>
      </c>
      <c r="P61" s="27">
        <f>IF(OR(K61="Confirmed",K61="Completed"),1,0)</f>
        <v/>
      </c>
      <c r="Q61" s="14" t="n"/>
    </row>
    <row r="62">
      <c r="A62" s="20" t="n"/>
      <c r="B62" s="21">
        <f>IF(A62="","",TEXT(A62,"ddd"))</f>
        <v/>
      </c>
      <c r="C62" s="14" t="n"/>
      <c r="D62" s="14" t="n"/>
      <c r="E62" s="14" t="n"/>
      <c r="F62" s="22" t="n"/>
      <c r="G62" s="22" t="n"/>
      <c r="H62" s="23" t="n"/>
      <c r="I62" s="24">
        <f>IF(OR(F62="",G62=""),"",ROUND(MAX(0,MOD(G62-F62,1)*24-N(H62)/60),2))</f>
        <v/>
      </c>
      <c r="J62" s="14" t="n"/>
      <c r="K62" s="14" t="n"/>
      <c r="L62" s="25" t="n"/>
      <c r="M62" s="26">
        <f>IF(OR(I62="",L62=""),"",ROUND(I62*L62,2))</f>
        <v/>
      </c>
      <c r="N62" s="24">
        <f>IF(OR(A62="",I62="",J62="",P62=0),"",SUMIFS($I$5:$I$404,$J$5:$J$404,J62,$A$5:$A$404,A62,$P$5:$P$404,1))</f>
        <v/>
      </c>
      <c r="O62" s="19">
        <f>IF(J62="","",IFERROR(IF(INDEX(Roster!$K$5:$K$204,MATCH(J62,Roster!$A$5:$A$204,0))="","No license on file",IF(INDEX(Roster!$K$5:$K$204,MATCH(J62,Roster!$A$5:$A$204,0))&lt;A62,"Expired on shift date","OK")),"Not on the roster"))</f>
        <v/>
      </c>
      <c r="P62" s="27">
        <f>IF(OR(K62="Confirmed",K62="Completed"),1,0)</f>
        <v/>
      </c>
      <c r="Q62" s="14" t="n"/>
    </row>
    <row r="63">
      <c r="A63" s="20" t="n"/>
      <c r="B63" s="21">
        <f>IF(A63="","",TEXT(A63,"ddd"))</f>
        <v/>
      </c>
      <c r="C63" s="14" t="n"/>
      <c r="D63" s="14" t="n"/>
      <c r="E63" s="14" t="n"/>
      <c r="F63" s="22" t="n"/>
      <c r="G63" s="22" t="n"/>
      <c r="H63" s="23" t="n"/>
      <c r="I63" s="24">
        <f>IF(OR(F63="",G63=""),"",ROUND(MAX(0,MOD(G63-F63,1)*24-N(H63)/60),2))</f>
        <v/>
      </c>
      <c r="J63" s="14" t="n"/>
      <c r="K63" s="14" t="n"/>
      <c r="L63" s="25" t="n"/>
      <c r="M63" s="26">
        <f>IF(OR(I63="",L63=""),"",ROUND(I63*L63,2))</f>
        <v/>
      </c>
      <c r="N63" s="24">
        <f>IF(OR(A63="",I63="",J63="",P63=0),"",SUMIFS($I$5:$I$404,$J$5:$J$404,J63,$A$5:$A$404,A63,$P$5:$P$404,1))</f>
        <v/>
      </c>
      <c r="O63" s="19">
        <f>IF(J63="","",IFERROR(IF(INDEX(Roster!$K$5:$K$204,MATCH(J63,Roster!$A$5:$A$204,0))="","No license on file",IF(INDEX(Roster!$K$5:$K$204,MATCH(J63,Roster!$A$5:$A$204,0))&lt;A63,"Expired on shift date","OK")),"Not on the roster"))</f>
        <v/>
      </c>
      <c r="P63" s="27">
        <f>IF(OR(K63="Confirmed",K63="Completed"),1,0)</f>
        <v/>
      </c>
      <c r="Q63" s="14" t="n"/>
    </row>
    <row r="64">
      <c r="A64" s="20" t="n"/>
      <c r="B64" s="21">
        <f>IF(A64="","",TEXT(A64,"ddd"))</f>
        <v/>
      </c>
      <c r="C64" s="14" t="n"/>
      <c r="D64" s="14" t="n"/>
      <c r="E64" s="14" t="n"/>
      <c r="F64" s="22" t="n"/>
      <c r="G64" s="22" t="n"/>
      <c r="H64" s="23" t="n"/>
      <c r="I64" s="24">
        <f>IF(OR(F64="",G64=""),"",ROUND(MAX(0,MOD(G64-F64,1)*24-N(H64)/60),2))</f>
        <v/>
      </c>
      <c r="J64" s="14" t="n"/>
      <c r="K64" s="14" t="n"/>
      <c r="L64" s="25" t="n"/>
      <c r="M64" s="26">
        <f>IF(OR(I64="",L64=""),"",ROUND(I64*L64,2))</f>
        <v/>
      </c>
      <c r="N64" s="24">
        <f>IF(OR(A64="",I64="",J64="",P64=0),"",SUMIFS($I$5:$I$404,$J$5:$J$404,J64,$A$5:$A$404,A64,$P$5:$P$404,1))</f>
        <v/>
      </c>
      <c r="O64" s="19">
        <f>IF(J64="","",IFERROR(IF(INDEX(Roster!$K$5:$K$204,MATCH(J64,Roster!$A$5:$A$204,0))="","No license on file",IF(INDEX(Roster!$K$5:$K$204,MATCH(J64,Roster!$A$5:$A$204,0))&lt;A64,"Expired on shift date","OK")),"Not on the roster"))</f>
        <v/>
      </c>
      <c r="P64" s="27">
        <f>IF(OR(K64="Confirmed",K64="Completed"),1,0)</f>
        <v/>
      </c>
      <c r="Q64" s="14" t="n"/>
    </row>
    <row r="65">
      <c r="A65" s="20" t="n"/>
      <c r="B65" s="21">
        <f>IF(A65="","",TEXT(A65,"ddd"))</f>
        <v/>
      </c>
      <c r="C65" s="14" t="n"/>
      <c r="D65" s="14" t="n"/>
      <c r="E65" s="14" t="n"/>
      <c r="F65" s="22" t="n"/>
      <c r="G65" s="22" t="n"/>
      <c r="H65" s="23" t="n"/>
      <c r="I65" s="24">
        <f>IF(OR(F65="",G65=""),"",ROUND(MAX(0,MOD(G65-F65,1)*24-N(H65)/60),2))</f>
        <v/>
      </c>
      <c r="J65" s="14" t="n"/>
      <c r="K65" s="14" t="n"/>
      <c r="L65" s="25" t="n"/>
      <c r="M65" s="26">
        <f>IF(OR(I65="",L65=""),"",ROUND(I65*L65,2))</f>
        <v/>
      </c>
      <c r="N65" s="24">
        <f>IF(OR(A65="",I65="",J65="",P65=0),"",SUMIFS($I$5:$I$404,$J$5:$J$404,J65,$A$5:$A$404,A65,$P$5:$P$404,1))</f>
        <v/>
      </c>
      <c r="O65" s="19">
        <f>IF(J65="","",IFERROR(IF(INDEX(Roster!$K$5:$K$204,MATCH(J65,Roster!$A$5:$A$204,0))="","No license on file",IF(INDEX(Roster!$K$5:$K$204,MATCH(J65,Roster!$A$5:$A$204,0))&lt;A65,"Expired on shift date","OK")),"Not on the roster"))</f>
        <v/>
      </c>
      <c r="P65" s="27">
        <f>IF(OR(K65="Confirmed",K65="Completed"),1,0)</f>
        <v/>
      </c>
      <c r="Q65" s="14" t="n"/>
    </row>
    <row r="66">
      <c r="A66" s="20" t="n"/>
      <c r="B66" s="21">
        <f>IF(A66="","",TEXT(A66,"ddd"))</f>
        <v/>
      </c>
      <c r="C66" s="14" t="n"/>
      <c r="D66" s="14" t="n"/>
      <c r="E66" s="14" t="n"/>
      <c r="F66" s="22" t="n"/>
      <c r="G66" s="22" t="n"/>
      <c r="H66" s="23" t="n"/>
      <c r="I66" s="24">
        <f>IF(OR(F66="",G66=""),"",ROUND(MAX(0,MOD(G66-F66,1)*24-N(H66)/60),2))</f>
        <v/>
      </c>
      <c r="J66" s="14" t="n"/>
      <c r="K66" s="14" t="n"/>
      <c r="L66" s="25" t="n"/>
      <c r="M66" s="26">
        <f>IF(OR(I66="",L66=""),"",ROUND(I66*L66,2))</f>
        <v/>
      </c>
      <c r="N66" s="24">
        <f>IF(OR(A66="",I66="",J66="",P66=0),"",SUMIFS($I$5:$I$404,$J$5:$J$404,J66,$A$5:$A$404,A66,$P$5:$P$404,1))</f>
        <v/>
      </c>
      <c r="O66" s="19">
        <f>IF(J66="","",IFERROR(IF(INDEX(Roster!$K$5:$K$204,MATCH(J66,Roster!$A$5:$A$204,0))="","No license on file",IF(INDEX(Roster!$K$5:$K$204,MATCH(J66,Roster!$A$5:$A$204,0))&lt;A66,"Expired on shift date","OK")),"Not on the roster"))</f>
        <v/>
      </c>
      <c r="P66" s="27">
        <f>IF(OR(K66="Confirmed",K66="Completed"),1,0)</f>
        <v/>
      </c>
      <c r="Q66" s="14" t="n"/>
    </row>
    <row r="67">
      <c r="A67" s="20" t="n"/>
      <c r="B67" s="21">
        <f>IF(A67="","",TEXT(A67,"ddd"))</f>
        <v/>
      </c>
      <c r="C67" s="14" t="n"/>
      <c r="D67" s="14" t="n"/>
      <c r="E67" s="14" t="n"/>
      <c r="F67" s="22" t="n"/>
      <c r="G67" s="22" t="n"/>
      <c r="H67" s="23" t="n"/>
      <c r="I67" s="24">
        <f>IF(OR(F67="",G67=""),"",ROUND(MAX(0,MOD(G67-F67,1)*24-N(H67)/60),2))</f>
        <v/>
      </c>
      <c r="J67" s="14" t="n"/>
      <c r="K67" s="14" t="n"/>
      <c r="L67" s="25" t="n"/>
      <c r="M67" s="26">
        <f>IF(OR(I67="",L67=""),"",ROUND(I67*L67,2))</f>
        <v/>
      </c>
      <c r="N67" s="24">
        <f>IF(OR(A67="",I67="",J67="",P67=0),"",SUMIFS($I$5:$I$404,$J$5:$J$404,J67,$A$5:$A$404,A67,$P$5:$P$404,1))</f>
        <v/>
      </c>
      <c r="O67" s="19">
        <f>IF(J67="","",IFERROR(IF(INDEX(Roster!$K$5:$K$204,MATCH(J67,Roster!$A$5:$A$204,0))="","No license on file",IF(INDEX(Roster!$K$5:$K$204,MATCH(J67,Roster!$A$5:$A$204,0))&lt;A67,"Expired on shift date","OK")),"Not on the roster"))</f>
        <v/>
      </c>
      <c r="P67" s="27">
        <f>IF(OR(K67="Confirmed",K67="Completed"),1,0)</f>
        <v/>
      </c>
      <c r="Q67" s="14" t="n"/>
    </row>
    <row r="68">
      <c r="A68" s="20" t="n"/>
      <c r="B68" s="21">
        <f>IF(A68="","",TEXT(A68,"ddd"))</f>
        <v/>
      </c>
      <c r="C68" s="14" t="n"/>
      <c r="D68" s="14" t="n"/>
      <c r="E68" s="14" t="n"/>
      <c r="F68" s="22" t="n"/>
      <c r="G68" s="22" t="n"/>
      <c r="H68" s="23" t="n"/>
      <c r="I68" s="24">
        <f>IF(OR(F68="",G68=""),"",ROUND(MAX(0,MOD(G68-F68,1)*24-N(H68)/60),2))</f>
        <v/>
      </c>
      <c r="J68" s="14" t="n"/>
      <c r="K68" s="14" t="n"/>
      <c r="L68" s="25" t="n"/>
      <c r="M68" s="26">
        <f>IF(OR(I68="",L68=""),"",ROUND(I68*L68,2))</f>
        <v/>
      </c>
      <c r="N68" s="24">
        <f>IF(OR(A68="",I68="",J68="",P68=0),"",SUMIFS($I$5:$I$404,$J$5:$J$404,J68,$A$5:$A$404,A68,$P$5:$P$404,1))</f>
        <v/>
      </c>
      <c r="O68" s="19">
        <f>IF(J68="","",IFERROR(IF(INDEX(Roster!$K$5:$K$204,MATCH(J68,Roster!$A$5:$A$204,0))="","No license on file",IF(INDEX(Roster!$K$5:$K$204,MATCH(J68,Roster!$A$5:$A$204,0))&lt;A68,"Expired on shift date","OK")),"Not on the roster"))</f>
        <v/>
      </c>
      <c r="P68" s="27">
        <f>IF(OR(K68="Confirmed",K68="Completed"),1,0)</f>
        <v/>
      </c>
      <c r="Q68" s="14" t="n"/>
    </row>
    <row r="69">
      <c r="A69" s="20" t="n"/>
      <c r="B69" s="21">
        <f>IF(A69="","",TEXT(A69,"ddd"))</f>
        <v/>
      </c>
      <c r="C69" s="14" t="n"/>
      <c r="D69" s="14" t="n"/>
      <c r="E69" s="14" t="n"/>
      <c r="F69" s="22" t="n"/>
      <c r="G69" s="22" t="n"/>
      <c r="H69" s="23" t="n"/>
      <c r="I69" s="24">
        <f>IF(OR(F69="",G69=""),"",ROUND(MAX(0,MOD(G69-F69,1)*24-N(H69)/60),2))</f>
        <v/>
      </c>
      <c r="J69" s="14" t="n"/>
      <c r="K69" s="14" t="n"/>
      <c r="L69" s="25" t="n"/>
      <c r="M69" s="26">
        <f>IF(OR(I69="",L69=""),"",ROUND(I69*L69,2))</f>
        <v/>
      </c>
      <c r="N69" s="24">
        <f>IF(OR(A69="",I69="",J69="",P69=0),"",SUMIFS($I$5:$I$404,$J$5:$J$404,J69,$A$5:$A$404,A69,$P$5:$P$404,1))</f>
        <v/>
      </c>
      <c r="O69" s="19">
        <f>IF(J69="","",IFERROR(IF(INDEX(Roster!$K$5:$K$204,MATCH(J69,Roster!$A$5:$A$204,0))="","No license on file",IF(INDEX(Roster!$K$5:$K$204,MATCH(J69,Roster!$A$5:$A$204,0))&lt;A69,"Expired on shift date","OK")),"Not on the roster"))</f>
        <v/>
      </c>
      <c r="P69" s="27">
        <f>IF(OR(K69="Confirmed",K69="Completed"),1,0)</f>
        <v/>
      </c>
      <c r="Q69" s="14" t="n"/>
    </row>
    <row r="70">
      <c r="A70" s="20" t="n"/>
      <c r="B70" s="21">
        <f>IF(A70="","",TEXT(A70,"ddd"))</f>
        <v/>
      </c>
      <c r="C70" s="14" t="n"/>
      <c r="D70" s="14" t="n"/>
      <c r="E70" s="14" t="n"/>
      <c r="F70" s="22" t="n"/>
      <c r="G70" s="22" t="n"/>
      <c r="H70" s="23" t="n"/>
      <c r="I70" s="24">
        <f>IF(OR(F70="",G70=""),"",ROUND(MAX(0,MOD(G70-F70,1)*24-N(H70)/60),2))</f>
        <v/>
      </c>
      <c r="J70" s="14" t="n"/>
      <c r="K70" s="14" t="n"/>
      <c r="L70" s="25" t="n"/>
      <c r="M70" s="26">
        <f>IF(OR(I70="",L70=""),"",ROUND(I70*L70,2))</f>
        <v/>
      </c>
      <c r="N70" s="24">
        <f>IF(OR(A70="",I70="",J70="",P70=0),"",SUMIFS($I$5:$I$404,$J$5:$J$404,J70,$A$5:$A$404,A70,$P$5:$P$404,1))</f>
        <v/>
      </c>
      <c r="O70" s="19">
        <f>IF(J70="","",IFERROR(IF(INDEX(Roster!$K$5:$K$204,MATCH(J70,Roster!$A$5:$A$204,0))="","No license on file",IF(INDEX(Roster!$K$5:$K$204,MATCH(J70,Roster!$A$5:$A$204,0))&lt;A70,"Expired on shift date","OK")),"Not on the roster"))</f>
        <v/>
      </c>
      <c r="P70" s="27">
        <f>IF(OR(K70="Confirmed",K70="Completed"),1,0)</f>
        <v/>
      </c>
      <c r="Q70" s="14" t="n"/>
    </row>
    <row r="71">
      <c r="A71" s="20" t="n"/>
      <c r="B71" s="21">
        <f>IF(A71="","",TEXT(A71,"ddd"))</f>
        <v/>
      </c>
      <c r="C71" s="14" t="n"/>
      <c r="D71" s="14" t="n"/>
      <c r="E71" s="14" t="n"/>
      <c r="F71" s="22" t="n"/>
      <c r="G71" s="22" t="n"/>
      <c r="H71" s="23" t="n"/>
      <c r="I71" s="24">
        <f>IF(OR(F71="",G71=""),"",ROUND(MAX(0,MOD(G71-F71,1)*24-N(H71)/60),2))</f>
        <v/>
      </c>
      <c r="J71" s="14" t="n"/>
      <c r="K71" s="14" t="n"/>
      <c r="L71" s="25" t="n"/>
      <c r="M71" s="26">
        <f>IF(OR(I71="",L71=""),"",ROUND(I71*L71,2))</f>
        <v/>
      </c>
      <c r="N71" s="24">
        <f>IF(OR(A71="",I71="",J71="",P71=0),"",SUMIFS($I$5:$I$404,$J$5:$J$404,J71,$A$5:$A$404,A71,$P$5:$P$404,1))</f>
        <v/>
      </c>
      <c r="O71" s="19">
        <f>IF(J71="","",IFERROR(IF(INDEX(Roster!$K$5:$K$204,MATCH(J71,Roster!$A$5:$A$204,0))="","No license on file",IF(INDEX(Roster!$K$5:$K$204,MATCH(J71,Roster!$A$5:$A$204,0))&lt;A71,"Expired on shift date","OK")),"Not on the roster"))</f>
        <v/>
      </c>
      <c r="P71" s="27">
        <f>IF(OR(K71="Confirmed",K71="Completed"),1,0)</f>
        <v/>
      </c>
      <c r="Q71" s="14" t="n"/>
    </row>
    <row r="72">
      <c r="A72" s="20" t="n"/>
      <c r="B72" s="21">
        <f>IF(A72="","",TEXT(A72,"ddd"))</f>
        <v/>
      </c>
      <c r="C72" s="14" t="n"/>
      <c r="D72" s="14" t="n"/>
      <c r="E72" s="14" t="n"/>
      <c r="F72" s="22" t="n"/>
      <c r="G72" s="22" t="n"/>
      <c r="H72" s="23" t="n"/>
      <c r="I72" s="24">
        <f>IF(OR(F72="",G72=""),"",ROUND(MAX(0,MOD(G72-F72,1)*24-N(H72)/60),2))</f>
        <v/>
      </c>
      <c r="J72" s="14" t="n"/>
      <c r="K72" s="14" t="n"/>
      <c r="L72" s="25" t="n"/>
      <c r="M72" s="26">
        <f>IF(OR(I72="",L72=""),"",ROUND(I72*L72,2))</f>
        <v/>
      </c>
      <c r="N72" s="24">
        <f>IF(OR(A72="",I72="",J72="",P72=0),"",SUMIFS($I$5:$I$404,$J$5:$J$404,J72,$A$5:$A$404,A72,$P$5:$P$404,1))</f>
        <v/>
      </c>
      <c r="O72" s="19">
        <f>IF(J72="","",IFERROR(IF(INDEX(Roster!$K$5:$K$204,MATCH(J72,Roster!$A$5:$A$204,0))="","No license on file",IF(INDEX(Roster!$K$5:$K$204,MATCH(J72,Roster!$A$5:$A$204,0))&lt;A72,"Expired on shift date","OK")),"Not on the roster"))</f>
        <v/>
      </c>
      <c r="P72" s="27">
        <f>IF(OR(K72="Confirmed",K72="Completed"),1,0)</f>
        <v/>
      </c>
      <c r="Q72" s="14" t="n"/>
    </row>
    <row r="73">
      <c r="A73" s="20" t="n"/>
      <c r="B73" s="21">
        <f>IF(A73="","",TEXT(A73,"ddd"))</f>
        <v/>
      </c>
      <c r="C73" s="14" t="n"/>
      <c r="D73" s="14" t="n"/>
      <c r="E73" s="14" t="n"/>
      <c r="F73" s="22" t="n"/>
      <c r="G73" s="22" t="n"/>
      <c r="H73" s="23" t="n"/>
      <c r="I73" s="24">
        <f>IF(OR(F73="",G73=""),"",ROUND(MAX(0,MOD(G73-F73,1)*24-N(H73)/60),2))</f>
        <v/>
      </c>
      <c r="J73" s="14" t="n"/>
      <c r="K73" s="14" t="n"/>
      <c r="L73" s="25" t="n"/>
      <c r="M73" s="26">
        <f>IF(OR(I73="",L73=""),"",ROUND(I73*L73,2))</f>
        <v/>
      </c>
      <c r="N73" s="24">
        <f>IF(OR(A73="",I73="",J73="",P73=0),"",SUMIFS($I$5:$I$404,$J$5:$J$404,J73,$A$5:$A$404,A73,$P$5:$P$404,1))</f>
        <v/>
      </c>
      <c r="O73" s="19">
        <f>IF(J73="","",IFERROR(IF(INDEX(Roster!$K$5:$K$204,MATCH(J73,Roster!$A$5:$A$204,0))="","No license on file",IF(INDEX(Roster!$K$5:$K$204,MATCH(J73,Roster!$A$5:$A$204,0))&lt;A73,"Expired on shift date","OK")),"Not on the roster"))</f>
        <v/>
      </c>
      <c r="P73" s="27">
        <f>IF(OR(K73="Confirmed",K73="Completed"),1,0)</f>
        <v/>
      </c>
      <c r="Q73" s="14" t="n"/>
    </row>
    <row r="74">
      <c r="A74" s="20" t="n"/>
      <c r="B74" s="21">
        <f>IF(A74="","",TEXT(A74,"ddd"))</f>
        <v/>
      </c>
      <c r="C74" s="14" t="n"/>
      <c r="D74" s="14" t="n"/>
      <c r="E74" s="14" t="n"/>
      <c r="F74" s="22" t="n"/>
      <c r="G74" s="22" t="n"/>
      <c r="H74" s="23" t="n"/>
      <c r="I74" s="24">
        <f>IF(OR(F74="",G74=""),"",ROUND(MAX(0,MOD(G74-F74,1)*24-N(H74)/60),2))</f>
        <v/>
      </c>
      <c r="J74" s="14" t="n"/>
      <c r="K74" s="14" t="n"/>
      <c r="L74" s="25" t="n"/>
      <c r="M74" s="26">
        <f>IF(OR(I74="",L74=""),"",ROUND(I74*L74,2))</f>
        <v/>
      </c>
      <c r="N74" s="24">
        <f>IF(OR(A74="",I74="",J74="",P74=0),"",SUMIFS($I$5:$I$404,$J$5:$J$404,J74,$A$5:$A$404,A74,$P$5:$P$404,1))</f>
        <v/>
      </c>
      <c r="O74" s="19">
        <f>IF(J74="","",IFERROR(IF(INDEX(Roster!$K$5:$K$204,MATCH(J74,Roster!$A$5:$A$204,0))="","No license on file",IF(INDEX(Roster!$K$5:$K$204,MATCH(J74,Roster!$A$5:$A$204,0))&lt;A74,"Expired on shift date","OK")),"Not on the roster"))</f>
        <v/>
      </c>
      <c r="P74" s="27">
        <f>IF(OR(K74="Confirmed",K74="Completed"),1,0)</f>
        <v/>
      </c>
      <c r="Q74" s="14" t="n"/>
    </row>
    <row r="75">
      <c r="A75" s="20" t="n"/>
      <c r="B75" s="21">
        <f>IF(A75="","",TEXT(A75,"ddd"))</f>
        <v/>
      </c>
      <c r="C75" s="14" t="n"/>
      <c r="D75" s="14" t="n"/>
      <c r="E75" s="14" t="n"/>
      <c r="F75" s="22" t="n"/>
      <c r="G75" s="22" t="n"/>
      <c r="H75" s="23" t="n"/>
      <c r="I75" s="24">
        <f>IF(OR(F75="",G75=""),"",ROUND(MAX(0,MOD(G75-F75,1)*24-N(H75)/60),2))</f>
        <v/>
      </c>
      <c r="J75" s="14" t="n"/>
      <c r="K75" s="14" t="n"/>
      <c r="L75" s="25" t="n"/>
      <c r="M75" s="26">
        <f>IF(OR(I75="",L75=""),"",ROUND(I75*L75,2))</f>
        <v/>
      </c>
      <c r="N75" s="24">
        <f>IF(OR(A75="",I75="",J75="",P75=0),"",SUMIFS($I$5:$I$404,$J$5:$J$404,J75,$A$5:$A$404,A75,$P$5:$P$404,1))</f>
        <v/>
      </c>
      <c r="O75" s="19">
        <f>IF(J75="","",IFERROR(IF(INDEX(Roster!$K$5:$K$204,MATCH(J75,Roster!$A$5:$A$204,0))="","No license on file",IF(INDEX(Roster!$K$5:$K$204,MATCH(J75,Roster!$A$5:$A$204,0))&lt;A75,"Expired on shift date","OK")),"Not on the roster"))</f>
        <v/>
      </c>
      <c r="P75" s="27">
        <f>IF(OR(K75="Confirmed",K75="Completed"),1,0)</f>
        <v/>
      </c>
      <c r="Q75" s="14" t="n"/>
    </row>
    <row r="76">
      <c r="A76" s="20" t="n"/>
      <c r="B76" s="21">
        <f>IF(A76="","",TEXT(A76,"ddd"))</f>
        <v/>
      </c>
      <c r="C76" s="14" t="n"/>
      <c r="D76" s="14" t="n"/>
      <c r="E76" s="14" t="n"/>
      <c r="F76" s="22" t="n"/>
      <c r="G76" s="22" t="n"/>
      <c r="H76" s="23" t="n"/>
      <c r="I76" s="24">
        <f>IF(OR(F76="",G76=""),"",ROUND(MAX(0,MOD(G76-F76,1)*24-N(H76)/60),2))</f>
        <v/>
      </c>
      <c r="J76" s="14" t="n"/>
      <c r="K76" s="14" t="n"/>
      <c r="L76" s="25" t="n"/>
      <c r="M76" s="26">
        <f>IF(OR(I76="",L76=""),"",ROUND(I76*L76,2))</f>
        <v/>
      </c>
      <c r="N76" s="24">
        <f>IF(OR(A76="",I76="",J76="",P76=0),"",SUMIFS($I$5:$I$404,$J$5:$J$404,J76,$A$5:$A$404,A76,$P$5:$P$404,1))</f>
        <v/>
      </c>
      <c r="O76" s="19">
        <f>IF(J76="","",IFERROR(IF(INDEX(Roster!$K$5:$K$204,MATCH(J76,Roster!$A$5:$A$204,0))="","No license on file",IF(INDEX(Roster!$K$5:$K$204,MATCH(J76,Roster!$A$5:$A$204,0))&lt;A76,"Expired on shift date","OK")),"Not on the roster"))</f>
        <v/>
      </c>
      <c r="P76" s="27">
        <f>IF(OR(K76="Confirmed",K76="Completed"),1,0)</f>
        <v/>
      </c>
      <c r="Q76" s="14" t="n"/>
    </row>
    <row r="77">
      <c r="A77" s="20" t="n"/>
      <c r="B77" s="21">
        <f>IF(A77="","",TEXT(A77,"ddd"))</f>
        <v/>
      </c>
      <c r="C77" s="14" t="n"/>
      <c r="D77" s="14" t="n"/>
      <c r="E77" s="14" t="n"/>
      <c r="F77" s="22" t="n"/>
      <c r="G77" s="22" t="n"/>
      <c r="H77" s="23" t="n"/>
      <c r="I77" s="24">
        <f>IF(OR(F77="",G77=""),"",ROUND(MAX(0,MOD(G77-F77,1)*24-N(H77)/60),2))</f>
        <v/>
      </c>
      <c r="J77" s="14" t="n"/>
      <c r="K77" s="14" t="n"/>
      <c r="L77" s="25" t="n"/>
      <c r="M77" s="26">
        <f>IF(OR(I77="",L77=""),"",ROUND(I77*L77,2))</f>
        <v/>
      </c>
      <c r="N77" s="24">
        <f>IF(OR(A77="",I77="",J77="",P77=0),"",SUMIFS($I$5:$I$404,$J$5:$J$404,J77,$A$5:$A$404,A77,$P$5:$P$404,1))</f>
        <v/>
      </c>
      <c r="O77" s="19">
        <f>IF(J77="","",IFERROR(IF(INDEX(Roster!$K$5:$K$204,MATCH(J77,Roster!$A$5:$A$204,0))="","No license on file",IF(INDEX(Roster!$K$5:$K$204,MATCH(J77,Roster!$A$5:$A$204,0))&lt;A77,"Expired on shift date","OK")),"Not on the roster"))</f>
        <v/>
      </c>
      <c r="P77" s="27">
        <f>IF(OR(K77="Confirmed",K77="Completed"),1,0)</f>
        <v/>
      </c>
      <c r="Q77" s="14" t="n"/>
    </row>
    <row r="78">
      <c r="A78" s="20" t="n"/>
      <c r="B78" s="21">
        <f>IF(A78="","",TEXT(A78,"ddd"))</f>
        <v/>
      </c>
      <c r="C78" s="14" t="n"/>
      <c r="D78" s="14" t="n"/>
      <c r="E78" s="14" t="n"/>
      <c r="F78" s="22" t="n"/>
      <c r="G78" s="22" t="n"/>
      <c r="H78" s="23" t="n"/>
      <c r="I78" s="24">
        <f>IF(OR(F78="",G78=""),"",ROUND(MAX(0,MOD(G78-F78,1)*24-N(H78)/60),2))</f>
        <v/>
      </c>
      <c r="J78" s="14" t="n"/>
      <c r="K78" s="14" t="n"/>
      <c r="L78" s="25" t="n"/>
      <c r="M78" s="26">
        <f>IF(OR(I78="",L78=""),"",ROUND(I78*L78,2))</f>
        <v/>
      </c>
      <c r="N78" s="24">
        <f>IF(OR(A78="",I78="",J78="",P78=0),"",SUMIFS($I$5:$I$404,$J$5:$J$404,J78,$A$5:$A$404,A78,$P$5:$P$404,1))</f>
        <v/>
      </c>
      <c r="O78" s="19">
        <f>IF(J78="","",IFERROR(IF(INDEX(Roster!$K$5:$K$204,MATCH(J78,Roster!$A$5:$A$204,0))="","No license on file",IF(INDEX(Roster!$K$5:$K$204,MATCH(J78,Roster!$A$5:$A$204,0))&lt;A78,"Expired on shift date","OK")),"Not on the roster"))</f>
        <v/>
      </c>
      <c r="P78" s="27">
        <f>IF(OR(K78="Confirmed",K78="Completed"),1,0)</f>
        <v/>
      </c>
      <c r="Q78" s="14" t="n"/>
    </row>
    <row r="79">
      <c r="A79" s="20" t="n"/>
      <c r="B79" s="21">
        <f>IF(A79="","",TEXT(A79,"ddd"))</f>
        <v/>
      </c>
      <c r="C79" s="14" t="n"/>
      <c r="D79" s="14" t="n"/>
      <c r="E79" s="14" t="n"/>
      <c r="F79" s="22" t="n"/>
      <c r="G79" s="22" t="n"/>
      <c r="H79" s="23" t="n"/>
      <c r="I79" s="24">
        <f>IF(OR(F79="",G79=""),"",ROUND(MAX(0,MOD(G79-F79,1)*24-N(H79)/60),2))</f>
        <v/>
      </c>
      <c r="J79" s="14" t="n"/>
      <c r="K79" s="14" t="n"/>
      <c r="L79" s="25" t="n"/>
      <c r="M79" s="26">
        <f>IF(OR(I79="",L79=""),"",ROUND(I79*L79,2))</f>
        <v/>
      </c>
      <c r="N79" s="24">
        <f>IF(OR(A79="",I79="",J79="",P79=0),"",SUMIFS($I$5:$I$404,$J$5:$J$404,J79,$A$5:$A$404,A79,$P$5:$P$404,1))</f>
        <v/>
      </c>
      <c r="O79" s="19">
        <f>IF(J79="","",IFERROR(IF(INDEX(Roster!$K$5:$K$204,MATCH(J79,Roster!$A$5:$A$204,0))="","No license on file",IF(INDEX(Roster!$K$5:$K$204,MATCH(J79,Roster!$A$5:$A$204,0))&lt;A79,"Expired on shift date","OK")),"Not on the roster"))</f>
        <v/>
      </c>
      <c r="P79" s="27">
        <f>IF(OR(K79="Confirmed",K79="Completed"),1,0)</f>
        <v/>
      </c>
      <c r="Q79" s="14" t="n"/>
    </row>
    <row r="80">
      <c r="A80" s="20" t="n"/>
      <c r="B80" s="21">
        <f>IF(A80="","",TEXT(A80,"ddd"))</f>
        <v/>
      </c>
      <c r="C80" s="14" t="n"/>
      <c r="D80" s="14" t="n"/>
      <c r="E80" s="14" t="n"/>
      <c r="F80" s="22" t="n"/>
      <c r="G80" s="22" t="n"/>
      <c r="H80" s="23" t="n"/>
      <c r="I80" s="24">
        <f>IF(OR(F80="",G80=""),"",ROUND(MAX(0,MOD(G80-F80,1)*24-N(H80)/60),2))</f>
        <v/>
      </c>
      <c r="J80" s="14" t="n"/>
      <c r="K80" s="14" t="n"/>
      <c r="L80" s="25" t="n"/>
      <c r="M80" s="26">
        <f>IF(OR(I80="",L80=""),"",ROUND(I80*L80,2))</f>
        <v/>
      </c>
      <c r="N80" s="24">
        <f>IF(OR(A80="",I80="",J80="",P80=0),"",SUMIFS($I$5:$I$404,$J$5:$J$404,J80,$A$5:$A$404,A80,$P$5:$P$404,1))</f>
        <v/>
      </c>
      <c r="O80" s="19">
        <f>IF(J80="","",IFERROR(IF(INDEX(Roster!$K$5:$K$204,MATCH(J80,Roster!$A$5:$A$204,0))="","No license on file",IF(INDEX(Roster!$K$5:$K$204,MATCH(J80,Roster!$A$5:$A$204,0))&lt;A80,"Expired on shift date","OK")),"Not on the roster"))</f>
        <v/>
      </c>
      <c r="P80" s="27">
        <f>IF(OR(K80="Confirmed",K80="Completed"),1,0)</f>
        <v/>
      </c>
      <c r="Q80" s="14" t="n"/>
    </row>
    <row r="81">
      <c r="A81" s="20" t="n"/>
      <c r="B81" s="21">
        <f>IF(A81="","",TEXT(A81,"ddd"))</f>
        <v/>
      </c>
      <c r="C81" s="14" t="n"/>
      <c r="D81" s="14" t="n"/>
      <c r="E81" s="14" t="n"/>
      <c r="F81" s="22" t="n"/>
      <c r="G81" s="22" t="n"/>
      <c r="H81" s="23" t="n"/>
      <c r="I81" s="24">
        <f>IF(OR(F81="",G81=""),"",ROUND(MAX(0,MOD(G81-F81,1)*24-N(H81)/60),2))</f>
        <v/>
      </c>
      <c r="J81" s="14" t="n"/>
      <c r="K81" s="14" t="n"/>
      <c r="L81" s="25" t="n"/>
      <c r="M81" s="26">
        <f>IF(OR(I81="",L81=""),"",ROUND(I81*L81,2))</f>
        <v/>
      </c>
      <c r="N81" s="24">
        <f>IF(OR(A81="",I81="",J81="",P81=0),"",SUMIFS($I$5:$I$404,$J$5:$J$404,J81,$A$5:$A$404,A81,$P$5:$P$404,1))</f>
        <v/>
      </c>
      <c r="O81" s="19">
        <f>IF(J81="","",IFERROR(IF(INDEX(Roster!$K$5:$K$204,MATCH(J81,Roster!$A$5:$A$204,0))="","No license on file",IF(INDEX(Roster!$K$5:$K$204,MATCH(J81,Roster!$A$5:$A$204,0))&lt;A81,"Expired on shift date","OK")),"Not on the roster"))</f>
        <v/>
      </c>
      <c r="P81" s="27">
        <f>IF(OR(K81="Confirmed",K81="Completed"),1,0)</f>
        <v/>
      </c>
      <c r="Q81" s="14" t="n"/>
    </row>
    <row r="82">
      <c r="A82" s="20" t="n"/>
      <c r="B82" s="21">
        <f>IF(A82="","",TEXT(A82,"ddd"))</f>
        <v/>
      </c>
      <c r="C82" s="14" t="n"/>
      <c r="D82" s="14" t="n"/>
      <c r="E82" s="14" t="n"/>
      <c r="F82" s="22" t="n"/>
      <c r="G82" s="22" t="n"/>
      <c r="H82" s="23" t="n"/>
      <c r="I82" s="24">
        <f>IF(OR(F82="",G82=""),"",ROUND(MAX(0,MOD(G82-F82,1)*24-N(H82)/60),2))</f>
        <v/>
      </c>
      <c r="J82" s="14" t="n"/>
      <c r="K82" s="14" t="n"/>
      <c r="L82" s="25" t="n"/>
      <c r="M82" s="26">
        <f>IF(OR(I82="",L82=""),"",ROUND(I82*L82,2))</f>
        <v/>
      </c>
      <c r="N82" s="24">
        <f>IF(OR(A82="",I82="",J82="",P82=0),"",SUMIFS($I$5:$I$404,$J$5:$J$404,J82,$A$5:$A$404,A82,$P$5:$P$404,1))</f>
        <v/>
      </c>
      <c r="O82" s="19">
        <f>IF(J82="","",IFERROR(IF(INDEX(Roster!$K$5:$K$204,MATCH(J82,Roster!$A$5:$A$204,0))="","No license on file",IF(INDEX(Roster!$K$5:$K$204,MATCH(J82,Roster!$A$5:$A$204,0))&lt;A82,"Expired on shift date","OK")),"Not on the roster"))</f>
        <v/>
      </c>
      <c r="P82" s="27">
        <f>IF(OR(K82="Confirmed",K82="Completed"),1,0)</f>
        <v/>
      </c>
      <c r="Q82" s="14" t="n"/>
    </row>
    <row r="83">
      <c r="A83" s="20" t="n"/>
      <c r="B83" s="21">
        <f>IF(A83="","",TEXT(A83,"ddd"))</f>
        <v/>
      </c>
      <c r="C83" s="14" t="n"/>
      <c r="D83" s="14" t="n"/>
      <c r="E83" s="14" t="n"/>
      <c r="F83" s="22" t="n"/>
      <c r="G83" s="22" t="n"/>
      <c r="H83" s="23" t="n"/>
      <c r="I83" s="24">
        <f>IF(OR(F83="",G83=""),"",ROUND(MAX(0,MOD(G83-F83,1)*24-N(H83)/60),2))</f>
        <v/>
      </c>
      <c r="J83" s="14" t="n"/>
      <c r="K83" s="14" t="n"/>
      <c r="L83" s="25" t="n"/>
      <c r="M83" s="26">
        <f>IF(OR(I83="",L83=""),"",ROUND(I83*L83,2))</f>
        <v/>
      </c>
      <c r="N83" s="24">
        <f>IF(OR(A83="",I83="",J83="",P83=0),"",SUMIFS($I$5:$I$404,$J$5:$J$404,J83,$A$5:$A$404,A83,$P$5:$P$404,1))</f>
        <v/>
      </c>
      <c r="O83" s="19">
        <f>IF(J83="","",IFERROR(IF(INDEX(Roster!$K$5:$K$204,MATCH(J83,Roster!$A$5:$A$204,0))="","No license on file",IF(INDEX(Roster!$K$5:$K$204,MATCH(J83,Roster!$A$5:$A$204,0))&lt;A83,"Expired on shift date","OK")),"Not on the roster"))</f>
        <v/>
      </c>
      <c r="P83" s="27">
        <f>IF(OR(K83="Confirmed",K83="Completed"),1,0)</f>
        <v/>
      </c>
      <c r="Q83" s="14" t="n"/>
    </row>
    <row r="84">
      <c r="A84" s="20" t="n"/>
      <c r="B84" s="21">
        <f>IF(A84="","",TEXT(A84,"ddd"))</f>
        <v/>
      </c>
      <c r="C84" s="14" t="n"/>
      <c r="D84" s="14" t="n"/>
      <c r="E84" s="14" t="n"/>
      <c r="F84" s="22" t="n"/>
      <c r="G84" s="22" t="n"/>
      <c r="H84" s="23" t="n"/>
      <c r="I84" s="24">
        <f>IF(OR(F84="",G84=""),"",ROUND(MAX(0,MOD(G84-F84,1)*24-N(H84)/60),2))</f>
        <v/>
      </c>
      <c r="J84" s="14" t="n"/>
      <c r="K84" s="14" t="n"/>
      <c r="L84" s="25" t="n"/>
      <c r="M84" s="26">
        <f>IF(OR(I84="",L84=""),"",ROUND(I84*L84,2))</f>
        <v/>
      </c>
      <c r="N84" s="24">
        <f>IF(OR(A84="",I84="",J84="",P84=0),"",SUMIFS($I$5:$I$404,$J$5:$J$404,J84,$A$5:$A$404,A84,$P$5:$P$404,1))</f>
        <v/>
      </c>
      <c r="O84" s="19">
        <f>IF(J84="","",IFERROR(IF(INDEX(Roster!$K$5:$K$204,MATCH(J84,Roster!$A$5:$A$204,0))="","No license on file",IF(INDEX(Roster!$K$5:$K$204,MATCH(J84,Roster!$A$5:$A$204,0))&lt;A84,"Expired on shift date","OK")),"Not on the roster"))</f>
        <v/>
      </c>
      <c r="P84" s="27">
        <f>IF(OR(K84="Confirmed",K84="Completed"),1,0)</f>
        <v/>
      </c>
      <c r="Q84" s="14" t="n"/>
    </row>
    <row r="85">
      <c r="A85" s="20" t="n"/>
      <c r="B85" s="21">
        <f>IF(A85="","",TEXT(A85,"ddd"))</f>
        <v/>
      </c>
      <c r="C85" s="14" t="n"/>
      <c r="D85" s="14" t="n"/>
      <c r="E85" s="14" t="n"/>
      <c r="F85" s="22" t="n"/>
      <c r="G85" s="22" t="n"/>
      <c r="H85" s="23" t="n"/>
      <c r="I85" s="24">
        <f>IF(OR(F85="",G85=""),"",ROUND(MAX(0,MOD(G85-F85,1)*24-N(H85)/60),2))</f>
        <v/>
      </c>
      <c r="J85" s="14" t="n"/>
      <c r="K85" s="14" t="n"/>
      <c r="L85" s="25" t="n"/>
      <c r="M85" s="26">
        <f>IF(OR(I85="",L85=""),"",ROUND(I85*L85,2))</f>
        <v/>
      </c>
      <c r="N85" s="24">
        <f>IF(OR(A85="",I85="",J85="",P85=0),"",SUMIFS($I$5:$I$404,$J$5:$J$404,J85,$A$5:$A$404,A85,$P$5:$P$404,1))</f>
        <v/>
      </c>
      <c r="O85" s="19">
        <f>IF(J85="","",IFERROR(IF(INDEX(Roster!$K$5:$K$204,MATCH(J85,Roster!$A$5:$A$204,0))="","No license on file",IF(INDEX(Roster!$K$5:$K$204,MATCH(J85,Roster!$A$5:$A$204,0))&lt;A85,"Expired on shift date","OK")),"Not on the roster"))</f>
        <v/>
      </c>
      <c r="P85" s="27">
        <f>IF(OR(K85="Confirmed",K85="Completed"),1,0)</f>
        <v/>
      </c>
      <c r="Q85" s="14" t="n"/>
    </row>
    <row r="86">
      <c r="A86" s="20" t="n"/>
      <c r="B86" s="21">
        <f>IF(A86="","",TEXT(A86,"ddd"))</f>
        <v/>
      </c>
      <c r="C86" s="14" t="n"/>
      <c r="D86" s="14" t="n"/>
      <c r="E86" s="14" t="n"/>
      <c r="F86" s="22" t="n"/>
      <c r="G86" s="22" t="n"/>
      <c r="H86" s="23" t="n"/>
      <c r="I86" s="24">
        <f>IF(OR(F86="",G86=""),"",ROUND(MAX(0,MOD(G86-F86,1)*24-N(H86)/60),2))</f>
        <v/>
      </c>
      <c r="J86" s="14" t="n"/>
      <c r="K86" s="14" t="n"/>
      <c r="L86" s="25" t="n"/>
      <c r="M86" s="26">
        <f>IF(OR(I86="",L86=""),"",ROUND(I86*L86,2))</f>
        <v/>
      </c>
      <c r="N86" s="24">
        <f>IF(OR(A86="",I86="",J86="",P86=0),"",SUMIFS($I$5:$I$404,$J$5:$J$404,J86,$A$5:$A$404,A86,$P$5:$P$404,1))</f>
        <v/>
      </c>
      <c r="O86" s="19">
        <f>IF(J86="","",IFERROR(IF(INDEX(Roster!$K$5:$K$204,MATCH(J86,Roster!$A$5:$A$204,0))="","No license on file",IF(INDEX(Roster!$K$5:$K$204,MATCH(J86,Roster!$A$5:$A$204,0))&lt;A86,"Expired on shift date","OK")),"Not on the roster"))</f>
        <v/>
      </c>
      <c r="P86" s="27">
        <f>IF(OR(K86="Confirmed",K86="Completed"),1,0)</f>
        <v/>
      </c>
      <c r="Q86" s="14" t="n"/>
    </row>
    <row r="87">
      <c r="A87" s="20" t="n"/>
      <c r="B87" s="21">
        <f>IF(A87="","",TEXT(A87,"ddd"))</f>
        <v/>
      </c>
      <c r="C87" s="14" t="n"/>
      <c r="D87" s="14" t="n"/>
      <c r="E87" s="14" t="n"/>
      <c r="F87" s="22" t="n"/>
      <c r="G87" s="22" t="n"/>
      <c r="H87" s="23" t="n"/>
      <c r="I87" s="24">
        <f>IF(OR(F87="",G87=""),"",ROUND(MAX(0,MOD(G87-F87,1)*24-N(H87)/60),2))</f>
        <v/>
      </c>
      <c r="J87" s="14" t="n"/>
      <c r="K87" s="14" t="n"/>
      <c r="L87" s="25" t="n"/>
      <c r="M87" s="26">
        <f>IF(OR(I87="",L87=""),"",ROUND(I87*L87,2))</f>
        <v/>
      </c>
      <c r="N87" s="24">
        <f>IF(OR(A87="",I87="",J87="",P87=0),"",SUMIFS($I$5:$I$404,$J$5:$J$404,J87,$A$5:$A$404,A87,$P$5:$P$404,1))</f>
        <v/>
      </c>
      <c r="O87" s="19">
        <f>IF(J87="","",IFERROR(IF(INDEX(Roster!$K$5:$K$204,MATCH(J87,Roster!$A$5:$A$204,0))="","No license on file",IF(INDEX(Roster!$K$5:$K$204,MATCH(J87,Roster!$A$5:$A$204,0))&lt;A87,"Expired on shift date","OK")),"Not on the roster"))</f>
        <v/>
      </c>
      <c r="P87" s="27">
        <f>IF(OR(K87="Confirmed",K87="Completed"),1,0)</f>
        <v/>
      </c>
      <c r="Q87" s="14" t="n"/>
    </row>
    <row r="88">
      <c r="A88" s="20" t="n"/>
      <c r="B88" s="21">
        <f>IF(A88="","",TEXT(A88,"ddd"))</f>
        <v/>
      </c>
      <c r="C88" s="14" t="n"/>
      <c r="D88" s="14" t="n"/>
      <c r="E88" s="14" t="n"/>
      <c r="F88" s="22" t="n"/>
      <c r="G88" s="22" t="n"/>
      <c r="H88" s="23" t="n"/>
      <c r="I88" s="24">
        <f>IF(OR(F88="",G88=""),"",ROUND(MAX(0,MOD(G88-F88,1)*24-N(H88)/60),2))</f>
        <v/>
      </c>
      <c r="J88" s="14" t="n"/>
      <c r="K88" s="14" t="n"/>
      <c r="L88" s="25" t="n"/>
      <c r="M88" s="26">
        <f>IF(OR(I88="",L88=""),"",ROUND(I88*L88,2))</f>
        <v/>
      </c>
      <c r="N88" s="24">
        <f>IF(OR(A88="",I88="",J88="",P88=0),"",SUMIFS($I$5:$I$404,$J$5:$J$404,J88,$A$5:$A$404,A88,$P$5:$P$404,1))</f>
        <v/>
      </c>
      <c r="O88" s="19">
        <f>IF(J88="","",IFERROR(IF(INDEX(Roster!$K$5:$K$204,MATCH(J88,Roster!$A$5:$A$204,0))="","No license on file",IF(INDEX(Roster!$K$5:$K$204,MATCH(J88,Roster!$A$5:$A$204,0))&lt;A88,"Expired on shift date","OK")),"Not on the roster"))</f>
        <v/>
      </c>
      <c r="P88" s="27">
        <f>IF(OR(K88="Confirmed",K88="Completed"),1,0)</f>
        <v/>
      </c>
      <c r="Q88" s="14" t="n"/>
    </row>
    <row r="89">
      <c r="A89" s="20" t="n"/>
      <c r="B89" s="21">
        <f>IF(A89="","",TEXT(A89,"ddd"))</f>
        <v/>
      </c>
      <c r="C89" s="14" t="n"/>
      <c r="D89" s="14" t="n"/>
      <c r="E89" s="14" t="n"/>
      <c r="F89" s="22" t="n"/>
      <c r="G89" s="22" t="n"/>
      <c r="H89" s="23" t="n"/>
      <c r="I89" s="24">
        <f>IF(OR(F89="",G89=""),"",ROUND(MAX(0,MOD(G89-F89,1)*24-N(H89)/60),2))</f>
        <v/>
      </c>
      <c r="J89" s="14" t="n"/>
      <c r="K89" s="14" t="n"/>
      <c r="L89" s="25" t="n"/>
      <c r="M89" s="26">
        <f>IF(OR(I89="",L89=""),"",ROUND(I89*L89,2))</f>
        <v/>
      </c>
      <c r="N89" s="24">
        <f>IF(OR(A89="",I89="",J89="",P89=0),"",SUMIFS($I$5:$I$404,$J$5:$J$404,J89,$A$5:$A$404,A89,$P$5:$P$404,1))</f>
        <v/>
      </c>
      <c r="O89" s="19">
        <f>IF(J89="","",IFERROR(IF(INDEX(Roster!$K$5:$K$204,MATCH(J89,Roster!$A$5:$A$204,0))="","No license on file",IF(INDEX(Roster!$K$5:$K$204,MATCH(J89,Roster!$A$5:$A$204,0))&lt;A89,"Expired on shift date","OK")),"Not on the roster"))</f>
        <v/>
      </c>
      <c r="P89" s="27">
        <f>IF(OR(K89="Confirmed",K89="Completed"),1,0)</f>
        <v/>
      </c>
      <c r="Q89" s="14" t="n"/>
    </row>
    <row r="90">
      <c r="A90" s="20" t="n"/>
      <c r="B90" s="21">
        <f>IF(A90="","",TEXT(A90,"ddd"))</f>
        <v/>
      </c>
      <c r="C90" s="14" t="n"/>
      <c r="D90" s="14" t="n"/>
      <c r="E90" s="14" t="n"/>
      <c r="F90" s="22" t="n"/>
      <c r="G90" s="22" t="n"/>
      <c r="H90" s="23" t="n"/>
      <c r="I90" s="24">
        <f>IF(OR(F90="",G90=""),"",ROUND(MAX(0,MOD(G90-F90,1)*24-N(H90)/60),2))</f>
        <v/>
      </c>
      <c r="J90" s="14" t="n"/>
      <c r="K90" s="14" t="n"/>
      <c r="L90" s="25" t="n"/>
      <c r="M90" s="26">
        <f>IF(OR(I90="",L90=""),"",ROUND(I90*L90,2))</f>
        <v/>
      </c>
      <c r="N90" s="24">
        <f>IF(OR(A90="",I90="",J90="",P90=0),"",SUMIFS($I$5:$I$404,$J$5:$J$404,J90,$A$5:$A$404,A90,$P$5:$P$404,1))</f>
        <v/>
      </c>
      <c r="O90" s="19">
        <f>IF(J90="","",IFERROR(IF(INDEX(Roster!$K$5:$K$204,MATCH(J90,Roster!$A$5:$A$204,0))="","No license on file",IF(INDEX(Roster!$K$5:$K$204,MATCH(J90,Roster!$A$5:$A$204,0))&lt;A90,"Expired on shift date","OK")),"Not on the roster"))</f>
        <v/>
      </c>
      <c r="P90" s="27">
        <f>IF(OR(K90="Confirmed",K90="Completed"),1,0)</f>
        <v/>
      </c>
      <c r="Q90" s="14" t="n"/>
    </row>
    <row r="91">
      <c r="A91" s="20" t="n"/>
      <c r="B91" s="21">
        <f>IF(A91="","",TEXT(A91,"ddd"))</f>
        <v/>
      </c>
      <c r="C91" s="14" t="n"/>
      <c r="D91" s="14" t="n"/>
      <c r="E91" s="14" t="n"/>
      <c r="F91" s="22" t="n"/>
      <c r="G91" s="22" t="n"/>
      <c r="H91" s="23" t="n"/>
      <c r="I91" s="24">
        <f>IF(OR(F91="",G91=""),"",ROUND(MAX(0,MOD(G91-F91,1)*24-N(H91)/60),2))</f>
        <v/>
      </c>
      <c r="J91" s="14" t="n"/>
      <c r="K91" s="14" t="n"/>
      <c r="L91" s="25" t="n"/>
      <c r="M91" s="26">
        <f>IF(OR(I91="",L91=""),"",ROUND(I91*L91,2))</f>
        <v/>
      </c>
      <c r="N91" s="24">
        <f>IF(OR(A91="",I91="",J91="",P91=0),"",SUMIFS($I$5:$I$404,$J$5:$J$404,J91,$A$5:$A$404,A91,$P$5:$P$404,1))</f>
        <v/>
      </c>
      <c r="O91" s="19">
        <f>IF(J91="","",IFERROR(IF(INDEX(Roster!$K$5:$K$204,MATCH(J91,Roster!$A$5:$A$204,0))="","No license on file",IF(INDEX(Roster!$K$5:$K$204,MATCH(J91,Roster!$A$5:$A$204,0))&lt;A91,"Expired on shift date","OK")),"Not on the roster"))</f>
        <v/>
      </c>
      <c r="P91" s="27">
        <f>IF(OR(K91="Confirmed",K91="Completed"),1,0)</f>
        <v/>
      </c>
      <c r="Q91" s="14" t="n"/>
    </row>
    <row r="92">
      <c r="A92" s="20" t="n"/>
      <c r="B92" s="21">
        <f>IF(A92="","",TEXT(A92,"ddd"))</f>
        <v/>
      </c>
      <c r="C92" s="14" t="n"/>
      <c r="D92" s="14" t="n"/>
      <c r="E92" s="14" t="n"/>
      <c r="F92" s="22" t="n"/>
      <c r="G92" s="22" t="n"/>
      <c r="H92" s="23" t="n"/>
      <c r="I92" s="24">
        <f>IF(OR(F92="",G92=""),"",ROUND(MAX(0,MOD(G92-F92,1)*24-N(H92)/60),2))</f>
        <v/>
      </c>
      <c r="J92" s="14" t="n"/>
      <c r="K92" s="14" t="n"/>
      <c r="L92" s="25" t="n"/>
      <c r="M92" s="26">
        <f>IF(OR(I92="",L92=""),"",ROUND(I92*L92,2))</f>
        <v/>
      </c>
      <c r="N92" s="24">
        <f>IF(OR(A92="",I92="",J92="",P92=0),"",SUMIFS($I$5:$I$404,$J$5:$J$404,J92,$A$5:$A$404,A92,$P$5:$P$404,1))</f>
        <v/>
      </c>
      <c r="O92" s="19">
        <f>IF(J92="","",IFERROR(IF(INDEX(Roster!$K$5:$K$204,MATCH(J92,Roster!$A$5:$A$204,0))="","No license on file",IF(INDEX(Roster!$K$5:$K$204,MATCH(J92,Roster!$A$5:$A$204,0))&lt;A92,"Expired on shift date","OK")),"Not on the roster"))</f>
        <v/>
      </c>
      <c r="P92" s="27">
        <f>IF(OR(K92="Confirmed",K92="Completed"),1,0)</f>
        <v/>
      </c>
      <c r="Q92" s="14" t="n"/>
    </row>
    <row r="93">
      <c r="A93" s="20" t="n"/>
      <c r="B93" s="21">
        <f>IF(A93="","",TEXT(A93,"ddd"))</f>
        <v/>
      </c>
      <c r="C93" s="14" t="n"/>
      <c r="D93" s="14" t="n"/>
      <c r="E93" s="14" t="n"/>
      <c r="F93" s="22" t="n"/>
      <c r="G93" s="22" t="n"/>
      <c r="H93" s="23" t="n"/>
      <c r="I93" s="24">
        <f>IF(OR(F93="",G93=""),"",ROUND(MAX(0,MOD(G93-F93,1)*24-N(H93)/60),2))</f>
        <v/>
      </c>
      <c r="J93" s="14" t="n"/>
      <c r="K93" s="14" t="n"/>
      <c r="L93" s="25" t="n"/>
      <c r="M93" s="26">
        <f>IF(OR(I93="",L93=""),"",ROUND(I93*L93,2))</f>
        <v/>
      </c>
      <c r="N93" s="24">
        <f>IF(OR(A93="",I93="",J93="",P93=0),"",SUMIFS($I$5:$I$404,$J$5:$J$404,J93,$A$5:$A$404,A93,$P$5:$P$404,1))</f>
        <v/>
      </c>
      <c r="O93" s="19">
        <f>IF(J93="","",IFERROR(IF(INDEX(Roster!$K$5:$K$204,MATCH(J93,Roster!$A$5:$A$204,0))="","No license on file",IF(INDEX(Roster!$K$5:$K$204,MATCH(J93,Roster!$A$5:$A$204,0))&lt;A93,"Expired on shift date","OK")),"Not on the roster"))</f>
        <v/>
      </c>
      <c r="P93" s="27">
        <f>IF(OR(K93="Confirmed",K93="Completed"),1,0)</f>
        <v/>
      </c>
      <c r="Q93" s="14" t="n"/>
    </row>
    <row r="94">
      <c r="A94" s="20" t="n"/>
      <c r="B94" s="21">
        <f>IF(A94="","",TEXT(A94,"ddd"))</f>
        <v/>
      </c>
      <c r="C94" s="14" t="n"/>
      <c r="D94" s="14" t="n"/>
      <c r="E94" s="14" t="n"/>
      <c r="F94" s="22" t="n"/>
      <c r="G94" s="22" t="n"/>
      <c r="H94" s="23" t="n"/>
      <c r="I94" s="24">
        <f>IF(OR(F94="",G94=""),"",ROUND(MAX(0,MOD(G94-F94,1)*24-N(H94)/60),2))</f>
        <v/>
      </c>
      <c r="J94" s="14" t="n"/>
      <c r="K94" s="14" t="n"/>
      <c r="L94" s="25" t="n"/>
      <c r="M94" s="26">
        <f>IF(OR(I94="",L94=""),"",ROUND(I94*L94,2))</f>
        <v/>
      </c>
      <c r="N94" s="24">
        <f>IF(OR(A94="",I94="",J94="",P94=0),"",SUMIFS($I$5:$I$404,$J$5:$J$404,J94,$A$5:$A$404,A94,$P$5:$P$404,1))</f>
        <v/>
      </c>
      <c r="O94" s="19">
        <f>IF(J94="","",IFERROR(IF(INDEX(Roster!$K$5:$K$204,MATCH(J94,Roster!$A$5:$A$204,0))="","No license on file",IF(INDEX(Roster!$K$5:$K$204,MATCH(J94,Roster!$A$5:$A$204,0))&lt;A94,"Expired on shift date","OK")),"Not on the roster"))</f>
        <v/>
      </c>
      <c r="P94" s="27">
        <f>IF(OR(K94="Confirmed",K94="Completed"),1,0)</f>
        <v/>
      </c>
      <c r="Q94" s="14" t="n"/>
    </row>
    <row r="95">
      <c r="A95" s="20" t="n"/>
      <c r="B95" s="21">
        <f>IF(A95="","",TEXT(A95,"ddd"))</f>
        <v/>
      </c>
      <c r="C95" s="14" t="n"/>
      <c r="D95" s="14" t="n"/>
      <c r="E95" s="14" t="n"/>
      <c r="F95" s="22" t="n"/>
      <c r="G95" s="22" t="n"/>
      <c r="H95" s="23" t="n"/>
      <c r="I95" s="24">
        <f>IF(OR(F95="",G95=""),"",ROUND(MAX(0,MOD(G95-F95,1)*24-N(H95)/60),2))</f>
        <v/>
      </c>
      <c r="J95" s="14" t="n"/>
      <c r="K95" s="14" t="n"/>
      <c r="L95" s="25" t="n"/>
      <c r="M95" s="26">
        <f>IF(OR(I95="",L95=""),"",ROUND(I95*L95,2))</f>
        <v/>
      </c>
      <c r="N95" s="24">
        <f>IF(OR(A95="",I95="",J95="",P95=0),"",SUMIFS($I$5:$I$404,$J$5:$J$404,J95,$A$5:$A$404,A95,$P$5:$P$404,1))</f>
        <v/>
      </c>
      <c r="O95" s="19">
        <f>IF(J95="","",IFERROR(IF(INDEX(Roster!$K$5:$K$204,MATCH(J95,Roster!$A$5:$A$204,0))="","No license on file",IF(INDEX(Roster!$K$5:$K$204,MATCH(J95,Roster!$A$5:$A$204,0))&lt;A95,"Expired on shift date","OK")),"Not on the roster"))</f>
        <v/>
      </c>
      <c r="P95" s="27">
        <f>IF(OR(K95="Confirmed",K95="Completed"),1,0)</f>
        <v/>
      </c>
      <c r="Q95" s="14" t="n"/>
    </row>
    <row r="96">
      <c r="A96" s="20" t="n"/>
      <c r="B96" s="21">
        <f>IF(A96="","",TEXT(A96,"ddd"))</f>
        <v/>
      </c>
      <c r="C96" s="14" t="n"/>
      <c r="D96" s="14" t="n"/>
      <c r="E96" s="14" t="n"/>
      <c r="F96" s="22" t="n"/>
      <c r="G96" s="22" t="n"/>
      <c r="H96" s="23" t="n"/>
      <c r="I96" s="24">
        <f>IF(OR(F96="",G96=""),"",ROUND(MAX(0,MOD(G96-F96,1)*24-N(H96)/60),2))</f>
        <v/>
      </c>
      <c r="J96" s="14" t="n"/>
      <c r="K96" s="14" t="n"/>
      <c r="L96" s="25" t="n"/>
      <c r="M96" s="26">
        <f>IF(OR(I96="",L96=""),"",ROUND(I96*L96,2))</f>
        <v/>
      </c>
      <c r="N96" s="24">
        <f>IF(OR(A96="",I96="",J96="",P96=0),"",SUMIFS($I$5:$I$404,$J$5:$J$404,J96,$A$5:$A$404,A96,$P$5:$P$404,1))</f>
        <v/>
      </c>
      <c r="O96" s="19">
        <f>IF(J96="","",IFERROR(IF(INDEX(Roster!$K$5:$K$204,MATCH(J96,Roster!$A$5:$A$204,0))="","No license on file",IF(INDEX(Roster!$K$5:$K$204,MATCH(J96,Roster!$A$5:$A$204,0))&lt;A96,"Expired on shift date","OK")),"Not on the roster"))</f>
        <v/>
      </c>
      <c r="P96" s="27">
        <f>IF(OR(K96="Confirmed",K96="Completed"),1,0)</f>
        <v/>
      </c>
      <c r="Q96" s="14" t="n"/>
    </row>
    <row r="97">
      <c r="A97" s="20" t="n"/>
      <c r="B97" s="21">
        <f>IF(A97="","",TEXT(A97,"ddd"))</f>
        <v/>
      </c>
      <c r="C97" s="14" t="n"/>
      <c r="D97" s="14" t="n"/>
      <c r="E97" s="14" t="n"/>
      <c r="F97" s="22" t="n"/>
      <c r="G97" s="22" t="n"/>
      <c r="H97" s="23" t="n"/>
      <c r="I97" s="24">
        <f>IF(OR(F97="",G97=""),"",ROUND(MAX(0,MOD(G97-F97,1)*24-N(H97)/60),2))</f>
        <v/>
      </c>
      <c r="J97" s="14" t="n"/>
      <c r="K97" s="14" t="n"/>
      <c r="L97" s="25" t="n"/>
      <c r="M97" s="26">
        <f>IF(OR(I97="",L97=""),"",ROUND(I97*L97,2))</f>
        <v/>
      </c>
      <c r="N97" s="24">
        <f>IF(OR(A97="",I97="",J97="",P97=0),"",SUMIFS($I$5:$I$404,$J$5:$J$404,J97,$A$5:$A$404,A97,$P$5:$P$404,1))</f>
        <v/>
      </c>
      <c r="O97" s="19">
        <f>IF(J97="","",IFERROR(IF(INDEX(Roster!$K$5:$K$204,MATCH(J97,Roster!$A$5:$A$204,0))="","No license on file",IF(INDEX(Roster!$K$5:$K$204,MATCH(J97,Roster!$A$5:$A$204,0))&lt;A97,"Expired on shift date","OK")),"Not on the roster"))</f>
        <v/>
      </c>
      <c r="P97" s="27">
        <f>IF(OR(K97="Confirmed",K97="Completed"),1,0)</f>
        <v/>
      </c>
      <c r="Q97" s="14" t="n"/>
    </row>
    <row r="98">
      <c r="A98" s="20" t="n"/>
      <c r="B98" s="21">
        <f>IF(A98="","",TEXT(A98,"ddd"))</f>
        <v/>
      </c>
      <c r="C98" s="14" t="n"/>
      <c r="D98" s="14" t="n"/>
      <c r="E98" s="14" t="n"/>
      <c r="F98" s="22" t="n"/>
      <c r="G98" s="22" t="n"/>
      <c r="H98" s="23" t="n"/>
      <c r="I98" s="24">
        <f>IF(OR(F98="",G98=""),"",ROUND(MAX(0,MOD(G98-F98,1)*24-N(H98)/60),2))</f>
        <v/>
      </c>
      <c r="J98" s="14" t="n"/>
      <c r="K98" s="14" t="n"/>
      <c r="L98" s="25" t="n"/>
      <c r="M98" s="26">
        <f>IF(OR(I98="",L98=""),"",ROUND(I98*L98,2))</f>
        <v/>
      </c>
      <c r="N98" s="24">
        <f>IF(OR(A98="",I98="",J98="",P98=0),"",SUMIFS($I$5:$I$404,$J$5:$J$404,J98,$A$5:$A$404,A98,$P$5:$P$404,1))</f>
        <v/>
      </c>
      <c r="O98" s="19">
        <f>IF(J98="","",IFERROR(IF(INDEX(Roster!$K$5:$K$204,MATCH(J98,Roster!$A$5:$A$204,0))="","No license on file",IF(INDEX(Roster!$K$5:$K$204,MATCH(J98,Roster!$A$5:$A$204,0))&lt;A98,"Expired on shift date","OK")),"Not on the roster"))</f>
        <v/>
      </c>
      <c r="P98" s="27">
        <f>IF(OR(K98="Confirmed",K98="Completed"),1,0)</f>
        <v/>
      </c>
      <c r="Q98" s="14" t="n"/>
    </row>
    <row r="99">
      <c r="A99" s="20" t="n"/>
      <c r="B99" s="21">
        <f>IF(A99="","",TEXT(A99,"ddd"))</f>
        <v/>
      </c>
      <c r="C99" s="14" t="n"/>
      <c r="D99" s="14" t="n"/>
      <c r="E99" s="14" t="n"/>
      <c r="F99" s="22" t="n"/>
      <c r="G99" s="22" t="n"/>
      <c r="H99" s="23" t="n"/>
      <c r="I99" s="24">
        <f>IF(OR(F99="",G99=""),"",ROUND(MAX(0,MOD(G99-F99,1)*24-N(H99)/60),2))</f>
        <v/>
      </c>
      <c r="J99" s="14" t="n"/>
      <c r="K99" s="14" t="n"/>
      <c r="L99" s="25" t="n"/>
      <c r="M99" s="26">
        <f>IF(OR(I99="",L99=""),"",ROUND(I99*L99,2))</f>
        <v/>
      </c>
      <c r="N99" s="24">
        <f>IF(OR(A99="",I99="",J99="",P99=0),"",SUMIFS($I$5:$I$404,$J$5:$J$404,J99,$A$5:$A$404,A99,$P$5:$P$404,1))</f>
        <v/>
      </c>
      <c r="O99" s="19">
        <f>IF(J99="","",IFERROR(IF(INDEX(Roster!$K$5:$K$204,MATCH(J99,Roster!$A$5:$A$204,0))="","No license on file",IF(INDEX(Roster!$K$5:$K$204,MATCH(J99,Roster!$A$5:$A$204,0))&lt;A99,"Expired on shift date","OK")),"Not on the roster"))</f>
        <v/>
      </c>
      <c r="P99" s="27">
        <f>IF(OR(K99="Confirmed",K99="Completed"),1,0)</f>
        <v/>
      </c>
      <c r="Q99" s="14" t="n"/>
    </row>
    <row r="100">
      <c r="A100" s="20" t="n"/>
      <c r="B100" s="21">
        <f>IF(A100="","",TEXT(A100,"ddd"))</f>
        <v/>
      </c>
      <c r="C100" s="14" t="n"/>
      <c r="D100" s="14" t="n"/>
      <c r="E100" s="14" t="n"/>
      <c r="F100" s="22" t="n"/>
      <c r="G100" s="22" t="n"/>
      <c r="H100" s="23" t="n"/>
      <c r="I100" s="24">
        <f>IF(OR(F100="",G100=""),"",ROUND(MAX(0,MOD(G100-F100,1)*24-N(H100)/60),2))</f>
        <v/>
      </c>
      <c r="J100" s="14" t="n"/>
      <c r="K100" s="14" t="n"/>
      <c r="L100" s="25" t="n"/>
      <c r="M100" s="26">
        <f>IF(OR(I100="",L100=""),"",ROUND(I100*L100,2))</f>
        <v/>
      </c>
      <c r="N100" s="24">
        <f>IF(OR(A100="",I100="",J100="",P100=0),"",SUMIFS($I$5:$I$404,$J$5:$J$404,J100,$A$5:$A$404,A100,$P$5:$P$404,1))</f>
        <v/>
      </c>
      <c r="O100" s="19">
        <f>IF(J100="","",IFERROR(IF(INDEX(Roster!$K$5:$K$204,MATCH(J100,Roster!$A$5:$A$204,0))="","No license on file",IF(INDEX(Roster!$K$5:$K$204,MATCH(J100,Roster!$A$5:$A$204,0))&lt;A100,"Expired on shift date","OK")),"Not on the roster"))</f>
        <v/>
      </c>
      <c r="P100" s="27">
        <f>IF(OR(K100="Confirmed",K100="Completed"),1,0)</f>
        <v/>
      </c>
      <c r="Q100" s="14" t="n"/>
    </row>
    <row r="101">
      <c r="A101" s="20" t="n"/>
      <c r="B101" s="21">
        <f>IF(A101="","",TEXT(A101,"ddd"))</f>
        <v/>
      </c>
      <c r="C101" s="14" t="n"/>
      <c r="D101" s="14" t="n"/>
      <c r="E101" s="14" t="n"/>
      <c r="F101" s="22" t="n"/>
      <c r="G101" s="22" t="n"/>
      <c r="H101" s="23" t="n"/>
      <c r="I101" s="24">
        <f>IF(OR(F101="",G101=""),"",ROUND(MAX(0,MOD(G101-F101,1)*24-N(H101)/60),2))</f>
        <v/>
      </c>
      <c r="J101" s="14" t="n"/>
      <c r="K101" s="14" t="n"/>
      <c r="L101" s="25" t="n"/>
      <c r="M101" s="26">
        <f>IF(OR(I101="",L101=""),"",ROUND(I101*L101,2))</f>
        <v/>
      </c>
      <c r="N101" s="24">
        <f>IF(OR(A101="",I101="",J101="",P101=0),"",SUMIFS($I$5:$I$404,$J$5:$J$404,J101,$A$5:$A$404,A101,$P$5:$P$404,1))</f>
        <v/>
      </c>
      <c r="O101" s="19">
        <f>IF(J101="","",IFERROR(IF(INDEX(Roster!$K$5:$K$204,MATCH(J101,Roster!$A$5:$A$204,0))="","No license on file",IF(INDEX(Roster!$K$5:$K$204,MATCH(J101,Roster!$A$5:$A$204,0))&lt;A101,"Expired on shift date","OK")),"Not on the roster"))</f>
        <v/>
      </c>
      <c r="P101" s="27">
        <f>IF(OR(K101="Confirmed",K101="Completed"),1,0)</f>
        <v/>
      </c>
      <c r="Q101" s="14" t="n"/>
    </row>
    <row r="102">
      <c r="A102" s="20" t="n"/>
      <c r="B102" s="21">
        <f>IF(A102="","",TEXT(A102,"ddd"))</f>
        <v/>
      </c>
      <c r="C102" s="14" t="n"/>
      <c r="D102" s="14" t="n"/>
      <c r="E102" s="14" t="n"/>
      <c r="F102" s="22" t="n"/>
      <c r="G102" s="22" t="n"/>
      <c r="H102" s="23" t="n"/>
      <c r="I102" s="24">
        <f>IF(OR(F102="",G102=""),"",ROUND(MAX(0,MOD(G102-F102,1)*24-N(H102)/60),2))</f>
        <v/>
      </c>
      <c r="J102" s="14" t="n"/>
      <c r="K102" s="14" t="n"/>
      <c r="L102" s="25" t="n"/>
      <c r="M102" s="26">
        <f>IF(OR(I102="",L102=""),"",ROUND(I102*L102,2))</f>
        <v/>
      </c>
      <c r="N102" s="24">
        <f>IF(OR(A102="",I102="",J102="",P102=0),"",SUMIFS($I$5:$I$404,$J$5:$J$404,J102,$A$5:$A$404,A102,$P$5:$P$404,1))</f>
        <v/>
      </c>
      <c r="O102" s="19">
        <f>IF(J102="","",IFERROR(IF(INDEX(Roster!$K$5:$K$204,MATCH(J102,Roster!$A$5:$A$204,0))="","No license on file",IF(INDEX(Roster!$K$5:$K$204,MATCH(J102,Roster!$A$5:$A$204,0))&lt;A102,"Expired on shift date","OK")),"Not on the roster"))</f>
        <v/>
      </c>
      <c r="P102" s="27">
        <f>IF(OR(K102="Confirmed",K102="Completed"),1,0)</f>
        <v/>
      </c>
      <c r="Q102" s="14" t="n"/>
    </row>
    <row r="103">
      <c r="A103" s="20" t="n"/>
      <c r="B103" s="21">
        <f>IF(A103="","",TEXT(A103,"ddd"))</f>
        <v/>
      </c>
      <c r="C103" s="14" t="n"/>
      <c r="D103" s="14" t="n"/>
      <c r="E103" s="14" t="n"/>
      <c r="F103" s="22" t="n"/>
      <c r="G103" s="22" t="n"/>
      <c r="H103" s="23" t="n"/>
      <c r="I103" s="24">
        <f>IF(OR(F103="",G103=""),"",ROUND(MAX(0,MOD(G103-F103,1)*24-N(H103)/60),2))</f>
        <v/>
      </c>
      <c r="J103" s="14" t="n"/>
      <c r="K103" s="14" t="n"/>
      <c r="L103" s="25" t="n"/>
      <c r="M103" s="26">
        <f>IF(OR(I103="",L103=""),"",ROUND(I103*L103,2))</f>
        <v/>
      </c>
      <c r="N103" s="24">
        <f>IF(OR(A103="",I103="",J103="",P103=0),"",SUMIFS($I$5:$I$404,$J$5:$J$404,J103,$A$5:$A$404,A103,$P$5:$P$404,1))</f>
        <v/>
      </c>
      <c r="O103" s="19">
        <f>IF(J103="","",IFERROR(IF(INDEX(Roster!$K$5:$K$204,MATCH(J103,Roster!$A$5:$A$204,0))="","No license on file",IF(INDEX(Roster!$K$5:$K$204,MATCH(J103,Roster!$A$5:$A$204,0))&lt;A103,"Expired on shift date","OK")),"Not on the roster"))</f>
        <v/>
      </c>
      <c r="P103" s="27">
        <f>IF(OR(K103="Confirmed",K103="Completed"),1,0)</f>
        <v/>
      </c>
      <c r="Q103" s="14" t="n"/>
    </row>
    <row r="104">
      <c r="A104" s="20" t="n"/>
      <c r="B104" s="21">
        <f>IF(A104="","",TEXT(A104,"ddd"))</f>
        <v/>
      </c>
      <c r="C104" s="14" t="n"/>
      <c r="D104" s="14" t="n"/>
      <c r="E104" s="14" t="n"/>
      <c r="F104" s="22" t="n"/>
      <c r="G104" s="22" t="n"/>
      <c r="H104" s="23" t="n"/>
      <c r="I104" s="24">
        <f>IF(OR(F104="",G104=""),"",ROUND(MAX(0,MOD(G104-F104,1)*24-N(H104)/60),2))</f>
        <v/>
      </c>
      <c r="J104" s="14" t="n"/>
      <c r="K104" s="14" t="n"/>
      <c r="L104" s="25" t="n"/>
      <c r="M104" s="26">
        <f>IF(OR(I104="",L104=""),"",ROUND(I104*L104,2))</f>
        <v/>
      </c>
      <c r="N104" s="24">
        <f>IF(OR(A104="",I104="",J104="",P104=0),"",SUMIFS($I$5:$I$404,$J$5:$J$404,J104,$A$5:$A$404,A104,$P$5:$P$404,1))</f>
        <v/>
      </c>
      <c r="O104" s="19">
        <f>IF(J104="","",IFERROR(IF(INDEX(Roster!$K$5:$K$204,MATCH(J104,Roster!$A$5:$A$204,0))="","No license on file",IF(INDEX(Roster!$K$5:$K$204,MATCH(J104,Roster!$A$5:$A$204,0))&lt;A104,"Expired on shift date","OK")),"Not on the roster"))</f>
        <v/>
      </c>
      <c r="P104" s="27">
        <f>IF(OR(K104="Confirmed",K104="Completed"),1,0)</f>
        <v/>
      </c>
      <c r="Q104" s="14" t="n"/>
    </row>
    <row r="105">
      <c r="A105" s="20" t="n"/>
      <c r="B105" s="21">
        <f>IF(A105="","",TEXT(A105,"ddd"))</f>
        <v/>
      </c>
      <c r="C105" s="14" t="n"/>
      <c r="D105" s="14" t="n"/>
      <c r="E105" s="14" t="n"/>
      <c r="F105" s="22" t="n"/>
      <c r="G105" s="22" t="n"/>
      <c r="H105" s="23" t="n"/>
      <c r="I105" s="24">
        <f>IF(OR(F105="",G105=""),"",ROUND(MAX(0,MOD(G105-F105,1)*24-N(H105)/60),2))</f>
        <v/>
      </c>
      <c r="J105" s="14" t="n"/>
      <c r="K105" s="14" t="n"/>
      <c r="L105" s="25" t="n"/>
      <c r="M105" s="26">
        <f>IF(OR(I105="",L105=""),"",ROUND(I105*L105,2))</f>
        <v/>
      </c>
      <c r="N105" s="24">
        <f>IF(OR(A105="",I105="",J105="",P105=0),"",SUMIFS($I$5:$I$404,$J$5:$J$404,J105,$A$5:$A$404,A105,$P$5:$P$404,1))</f>
        <v/>
      </c>
      <c r="O105" s="19">
        <f>IF(J105="","",IFERROR(IF(INDEX(Roster!$K$5:$K$204,MATCH(J105,Roster!$A$5:$A$204,0))="","No license on file",IF(INDEX(Roster!$K$5:$K$204,MATCH(J105,Roster!$A$5:$A$204,0))&lt;A105,"Expired on shift date","OK")),"Not on the roster"))</f>
        <v/>
      </c>
      <c r="P105" s="27">
        <f>IF(OR(K105="Confirmed",K105="Completed"),1,0)</f>
        <v/>
      </c>
      <c r="Q105" s="14" t="n"/>
    </row>
    <row r="106">
      <c r="A106" s="20" t="n"/>
      <c r="B106" s="21">
        <f>IF(A106="","",TEXT(A106,"ddd"))</f>
        <v/>
      </c>
      <c r="C106" s="14" t="n"/>
      <c r="D106" s="14" t="n"/>
      <c r="E106" s="14" t="n"/>
      <c r="F106" s="22" t="n"/>
      <c r="G106" s="22" t="n"/>
      <c r="H106" s="23" t="n"/>
      <c r="I106" s="24">
        <f>IF(OR(F106="",G106=""),"",ROUND(MAX(0,MOD(G106-F106,1)*24-N(H106)/60),2))</f>
        <v/>
      </c>
      <c r="J106" s="14" t="n"/>
      <c r="K106" s="14" t="n"/>
      <c r="L106" s="25" t="n"/>
      <c r="M106" s="26">
        <f>IF(OR(I106="",L106=""),"",ROUND(I106*L106,2))</f>
        <v/>
      </c>
      <c r="N106" s="24">
        <f>IF(OR(A106="",I106="",J106="",P106=0),"",SUMIFS($I$5:$I$404,$J$5:$J$404,J106,$A$5:$A$404,A106,$P$5:$P$404,1))</f>
        <v/>
      </c>
      <c r="O106" s="19">
        <f>IF(J106="","",IFERROR(IF(INDEX(Roster!$K$5:$K$204,MATCH(J106,Roster!$A$5:$A$204,0))="","No license on file",IF(INDEX(Roster!$K$5:$K$204,MATCH(J106,Roster!$A$5:$A$204,0))&lt;A106,"Expired on shift date","OK")),"Not on the roster"))</f>
        <v/>
      </c>
      <c r="P106" s="27">
        <f>IF(OR(K106="Confirmed",K106="Completed"),1,0)</f>
        <v/>
      </c>
      <c r="Q106" s="14" t="n"/>
    </row>
    <row r="107">
      <c r="A107" s="20" t="n"/>
      <c r="B107" s="21">
        <f>IF(A107="","",TEXT(A107,"ddd"))</f>
        <v/>
      </c>
      <c r="C107" s="14" t="n"/>
      <c r="D107" s="14" t="n"/>
      <c r="E107" s="14" t="n"/>
      <c r="F107" s="22" t="n"/>
      <c r="G107" s="22" t="n"/>
      <c r="H107" s="23" t="n"/>
      <c r="I107" s="24">
        <f>IF(OR(F107="",G107=""),"",ROUND(MAX(0,MOD(G107-F107,1)*24-N(H107)/60),2))</f>
        <v/>
      </c>
      <c r="J107" s="14" t="n"/>
      <c r="K107" s="14" t="n"/>
      <c r="L107" s="25" t="n"/>
      <c r="M107" s="26">
        <f>IF(OR(I107="",L107=""),"",ROUND(I107*L107,2))</f>
        <v/>
      </c>
      <c r="N107" s="24">
        <f>IF(OR(A107="",I107="",J107="",P107=0),"",SUMIFS($I$5:$I$404,$J$5:$J$404,J107,$A$5:$A$404,A107,$P$5:$P$404,1))</f>
        <v/>
      </c>
      <c r="O107" s="19">
        <f>IF(J107="","",IFERROR(IF(INDEX(Roster!$K$5:$K$204,MATCH(J107,Roster!$A$5:$A$204,0))="","No license on file",IF(INDEX(Roster!$K$5:$K$204,MATCH(J107,Roster!$A$5:$A$204,0))&lt;A107,"Expired on shift date","OK")),"Not on the roster"))</f>
        <v/>
      </c>
      <c r="P107" s="27">
        <f>IF(OR(K107="Confirmed",K107="Completed"),1,0)</f>
        <v/>
      </c>
      <c r="Q107" s="14" t="n"/>
    </row>
    <row r="108">
      <c r="A108" s="20" t="n"/>
      <c r="B108" s="21">
        <f>IF(A108="","",TEXT(A108,"ddd"))</f>
        <v/>
      </c>
      <c r="C108" s="14" t="n"/>
      <c r="D108" s="14" t="n"/>
      <c r="E108" s="14" t="n"/>
      <c r="F108" s="22" t="n"/>
      <c r="G108" s="22" t="n"/>
      <c r="H108" s="23" t="n"/>
      <c r="I108" s="24">
        <f>IF(OR(F108="",G108=""),"",ROUND(MAX(0,MOD(G108-F108,1)*24-N(H108)/60),2))</f>
        <v/>
      </c>
      <c r="J108" s="14" t="n"/>
      <c r="K108" s="14" t="n"/>
      <c r="L108" s="25" t="n"/>
      <c r="M108" s="26">
        <f>IF(OR(I108="",L108=""),"",ROUND(I108*L108,2))</f>
        <v/>
      </c>
      <c r="N108" s="24">
        <f>IF(OR(A108="",I108="",J108="",P108=0),"",SUMIFS($I$5:$I$404,$J$5:$J$404,J108,$A$5:$A$404,A108,$P$5:$P$404,1))</f>
        <v/>
      </c>
      <c r="O108" s="19">
        <f>IF(J108="","",IFERROR(IF(INDEX(Roster!$K$5:$K$204,MATCH(J108,Roster!$A$5:$A$204,0))="","No license on file",IF(INDEX(Roster!$K$5:$K$204,MATCH(J108,Roster!$A$5:$A$204,0))&lt;A108,"Expired on shift date","OK")),"Not on the roster"))</f>
        <v/>
      </c>
      <c r="P108" s="27">
        <f>IF(OR(K108="Confirmed",K108="Completed"),1,0)</f>
        <v/>
      </c>
      <c r="Q108" s="14" t="n"/>
    </row>
    <row r="109">
      <c r="A109" s="20" t="n"/>
      <c r="B109" s="21">
        <f>IF(A109="","",TEXT(A109,"ddd"))</f>
        <v/>
      </c>
      <c r="C109" s="14" t="n"/>
      <c r="D109" s="14" t="n"/>
      <c r="E109" s="14" t="n"/>
      <c r="F109" s="22" t="n"/>
      <c r="G109" s="22" t="n"/>
      <c r="H109" s="23" t="n"/>
      <c r="I109" s="24">
        <f>IF(OR(F109="",G109=""),"",ROUND(MAX(0,MOD(G109-F109,1)*24-N(H109)/60),2))</f>
        <v/>
      </c>
      <c r="J109" s="14" t="n"/>
      <c r="K109" s="14" t="n"/>
      <c r="L109" s="25" t="n"/>
      <c r="M109" s="26">
        <f>IF(OR(I109="",L109=""),"",ROUND(I109*L109,2))</f>
        <v/>
      </c>
      <c r="N109" s="24">
        <f>IF(OR(A109="",I109="",J109="",P109=0),"",SUMIFS($I$5:$I$404,$J$5:$J$404,J109,$A$5:$A$404,A109,$P$5:$P$404,1))</f>
        <v/>
      </c>
      <c r="O109" s="19">
        <f>IF(J109="","",IFERROR(IF(INDEX(Roster!$K$5:$K$204,MATCH(J109,Roster!$A$5:$A$204,0))="","No license on file",IF(INDEX(Roster!$K$5:$K$204,MATCH(J109,Roster!$A$5:$A$204,0))&lt;A109,"Expired on shift date","OK")),"Not on the roster"))</f>
        <v/>
      </c>
      <c r="P109" s="27">
        <f>IF(OR(K109="Confirmed",K109="Completed"),1,0)</f>
        <v/>
      </c>
      <c r="Q109" s="14" t="n"/>
    </row>
    <row r="110">
      <c r="A110" s="20" t="n"/>
      <c r="B110" s="21">
        <f>IF(A110="","",TEXT(A110,"ddd"))</f>
        <v/>
      </c>
      <c r="C110" s="14" t="n"/>
      <c r="D110" s="14" t="n"/>
      <c r="E110" s="14" t="n"/>
      <c r="F110" s="22" t="n"/>
      <c r="G110" s="22" t="n"/>
      <c r="H110" s="23" t="n"/>
      <c r="I110" s="24">
        <f>IF(OR(F110="",G110=""),"",ROUND(MAX(0,MOD(G110-F110,1)*24-N(H110)/60),2))</f>
        <v/>
      </c>
      <c r="J110" s="14" t="n"/>
      <c r="K110" s="14" t="n"/>
      <c r="L110" s="25" t="n"/>
      <c r="M110" s="26">
        <f>IF(OR(I110="",L110=""),"",ROUND(I110*L110,2))</f>
        <v/>
      </c>
      <c r="N110" s="24">
        <f>IF(OR(A110="",I110="",J110="",P110=0),"",SUMIFS($I$5:$I$404,$J$5:$J$404,J110,$A$5:$A$404,A110,$P$5:$P$404,1))</f>
        <v/>
      </c>
      <c r="O110" s="19">
        <f>IF(J110="","",IFERROR(IF(INDEX(Roster!$K$5:$K$204,MATCH(J110,Roster!$A$5:$A$204,0))="","No license on file",IF(INDEX(Roster!$K$5:$K$204,MATCH(J110,Roster!$A$5:$A$204,0))&lt;A110,"Expired on shift date","OK")),"Not on the roster"))</f>
        <v/>
      </c>
      <c r="P110" s="27">
        <f>IF(OR(K110="Confirmed",K110="Completed"),1,0)</f>
        <v/>
      </c>
      <c r="Q110" s="14" t="n"/>
    </row>
    <row r="111">
      <c r="A111" s="20" t="n"/>
      <c r="B111" s="21">
        <f>IF(A111="","",TEXT(A111,"ddd"))</f>
        <v/>
      </c>
      <c r="C111" s="14" t="n"/>
      <c r="D111" s="14" t="n"/>
      <c r="E111" s="14" t="n"/>
      <c r="F111" s="22" t="n"/>
      <c r="G111" s="22" t="n"/>
      <c r="H111" s="23" t="n"/>
      <c r="I111" s="24">
        <f>IF(OR(F111="",G111=""),"",ROUND(MAX(0,MOD(G111-F111,1)*24-N(H111)/60),2))</f>
        <v/>
      </c>
      <c r="J111" s="14" t="n"/>
      <c r="K111" s="14" t="n"/>
      <c r="L111" s="25" t="n"/>
      <c r="M111" s="26">
        <f>IF(OR(I111="",L111=""),"",ROUND(I111*L111,2))</f>
        <v/>
      </c>
      <c r="N111" s="24">
        <f>IF(OR(A111="",I111="",J111="",P111=0),"",SUMIFS($I$5:$I$404,$J$5:$J$404,J111,$A$5:$A$404,A111,$P$5:$P$404,1))</f>
        <v/>
      </c>
      <c r="O111" s="19">
        <f>IF(J111="","",IFERROR(IF(INDEX(Roster!$K$5:$K$204,MATCH(J111,Roster!$A$5:$A$204,0))="","No license on file",IF(INDEX(Roster!$K$5:$K$204,MATCH(J111,Roster!$A$5:$A$204,0))&lt;A111,"Expired on shift date","OK")),"Not on the roster"))</f>
        <v/>
      </c>
      <c r="P111" s="27">
        <f>IF(OR(K111="Confirmed",K111="Completed"),1,0)</f>
        <v/>
      </c>
      <c r="Q111" s="14" t="n"/>
    </row>
    <row r="112">
      <c r="A112" s="20" t="n"/>
      <c r="B112" s="21">
        <f>IF(A112="","",TEXT(A112,"ddd"))</f>
        <v/>
      </c>
      <c r="C112" s="14" t="n"/>
      <c r="D112" s="14" t="n"/>
      <c r="E112" s="14" t="n"/>
      <c r="F112" s="22" t="n"/>
      <c r="G112" s="22" t="n"/>
      <c r="H112" s="23" t="n"/>
      <c r="I112" s="24">
        <f>IF(OR(F112="",G112=""),"",ROUND(MAX(0,MOD(G112-F112,1)*24-N(H112)/60),2))</f>
        <v/>
      </c>
      <c r="J112" s="14" t="n"/>
      <c r="K112" s="14" t="n"/>
      <c r="L112" s="25" t="n"/>
      <c r="M112" s="26">
        <f>IF(OR(I112="",L112=""),"",ROUND(I112*L112,2))</f>
        <v/>
      </c>
      <c r="N112" s="24">
        <f>IF(OR(A112="",I112="",J112="",P112=0),"",SUMIFS($I$5:$I$404,$J$5:$J$404,J112,$A$5:$A$404,A112,$P$5:$P$404,1))</f>
        <v/>
      </c>
      <c r="O112" s="19">
        <f>IF(J112="","",IFERROR(IF(INDEX(Roster!$K$5:$K$204,MATCH(J112,Roster!$A$5:$A$204,0))="","No license on file",IF(INDEX(Roster!$K$5:$K$204,MATCH(J112,Roster!$A$5:$A$204,0))&lt;A112,"Expired on shift date","OK")),"Not on the roster"))</f>
        <v/>
      </c>
      <c r="P112" s="27">
        <f>IF(OR(K112="Confirmed",K112="Completed"),1,0)</f>
        <v/>
      </c>
      <c r="Q112" s="14" t="n"/>
    </row>
    <row r="113">
      <c r="A113" s="20" t="n"/>
      <c r="B113" s="21">
        <f>IF(A113="","",TEXT(A113,"ddd"))</f>
        <v/>
      </c>
      <c r="C113" s="14" t="n"/>
      <c r="D113" s="14" t="n"/>
      <c r="E113" s="14" t="n"/>
      <c r="F113" s="22" t="n"/>
      <c r="G113" s="22" t="n"/>
      <c r="H113" s="23" t="n"/>
      <c r="I113" s="24">
        <f>IF(OR(F113="",G113=""),"",ROUND(MAX(0,MOD(G113-F113,1)*24-N(H113)/60),2))</f>
        <v/>
      </c>
      <c r="J113" s="14" t="n"/>
      <c r="K113" s="14" t="n"/>
      <c r="L113" s="25" t="n"/>
      <c r="M113" s="26">
        <f>IF(OR(I113="",L113=""),"",ROUND(I113*L113,2))</f>
        <v/>
      </c>
      <c r="N113" s="24">
        <f>IF(OR(A113="",I113="",J113="",P113=0),"",SUMIFS($I$5:$I$404,$J$5:$J$404,J113,$A$5:$A$404,A113,$P$5:$P$404,1))</f>
        <v/>
      </c>
      <c r="O113" s="19">
        <f>IF(J113="","",IFERROR(IF(INDEX(Roster!$K$5:$K$204,MATCH(J113,Roster!$A$5:$A$204,0))="","No license on file",IF(INDEX(Roster!$K$5:$K$204,MATCH(J113,Roster!$A$5:$A$204,0))&lt;A113,"Expired on shift date","OK")),"Not on the roster"))</f>
        <v/>
      </c>
      <c r="P113" s="27">
        <f>IF(OR(K113="Confirmed",K113="Completed"),1,0)</f>
        <v/>
      </c>
      <c r="Q113" s="14" t="n"/>
    </row>
    <row r="114">
      <c r="A114" s="20" t="n"/>
      <c r="B114" s="21">
        <f>IF(A114="","",TEXT(A114,"ddd"))</f>
        <v/>
      </c>
      <c r="C114" s="14" t="n"/>
      <c r="D114" s="14" t="n"/>
      <c r="E114" s="14" t="n"/>
      <c r="F114" s="22" t="n"/>
      <c r="G114" s="22" t="n"/>
      <c r="H114" s="23" t="n"/>
      <c r="I114" s="24">
        <f>IF(OR(F114="",G114=""),"",ROUND(MAX(0,MOD(G114-F114,1)*24-N(H114)/60),2))</f>
        <v/>
      </c>
      <c r="J114" s="14" t="n"/>
      <c r="K114" s="14" t="n"/>
      <c r="L114" s="25" t="n"/>
      <c r="M114" s="26">
        <f>IF(OR(I114="",L114=""),"",ROUND(I114*L114,2))</f>
        <v/>
      </c>
      <c r="N114" s="24">
        <f>IF(OR(A114="",I114="",J114="",P114=0),"",SUMIFS($I$5:$I$404,$J$5:$J$404,J114,$A$5:$A$404,A114,$P$5:$P$404,1))</f>
        <v/>
      </c>
      <c r="O114" s="19">
        <f>IF(J114="","",IFERROR(IF(INDEX(Roster!$K$5:$K$204,MATCH(J114,Roster!$A$5:$A$204,0))="","No license on file",IF(INDEX(Roster!$K$5:$K$204,MATCH(J114,Roster!$A$5:$A$204,0))&lt;A114,"Expired on shift date","OK")),"Not on the roster"))</f>
        <v/>
      </c>
      <c r="P114" s="27">
        <f>IF(OR(K114="Confirmed",K114="Completed"),1,0)</f>
        <v/>
      </c>
      <c r="Q114" s="14" t="n"/>
    </row>
    <row r="115">
      <c r="A115" s="20" t="n"/>
      <c r="B115" s="21">
        <f>IF(A115="","",TEXT(A115,"ddd"))</f>
        <v/>
      </c>
      <c r="C115" s="14" t="n"/>
      <c r="D115" s="14" t="n"/>
      <c r="E115" s="14" t="n"/>
      <c r="F115" s="22" t="n"/>
      <c r="G115" s="22" t="n"/>
      <c r="H115" s="23" t="n"/>
      <c r="I115" s="24">
        <f>IF(OR(F115="",G115=""),"",ROUND(MAX(0,MOD(G115-F115,1)*24-N(H115)/60),2))</f>
        <v/>
      </c>
      <c r="J115" s="14" t="n"/>
      <c r="K115" s="14" t="n"/>
      <c r="L115" s="25" t="n"/>
      <c r="M115" s="26">
        <f>IF(OR(I115="",L115=""),"",ROUND(I115*L115,2))</f>
        <v/>
      </c>
      <c r="N115" s="24">
        <f>IF(OR(A115="",I115="",J115="",P115=0),"",SUMIFS($I$5:$I$404,$J$5:$J$404,J115,$A$5:$A$404,A115,$P$5:$P$404,1))</f>
        <v/>
      </c>
      <c r="O115" s="19">
        <f>IF(J115="","",IFERROR(IF(INDEX(Roster!$K$5:$K$204,MATCH(J115,Roster!$A$5:$A$204,0))="","No license on file",IF(INDEX(Roster!$K$5:$K$204,MATCH(J115,Roster!$A$5:$A$204,0))&lt;A115,"Expired on shift date","OK")),"Not on the roster"))</f>
        <v/>
      </c>
      <c r="P115" s="27">
        <f>IF(OR(K115="Confirmed",K115="Completed"),1,0)</f>
        <v/>
      </c>
      <c r="Q115" s="14" t="n"/>
    </row>
    <row r="116">
      <c r="A116" s="20" t="n"/>
      <c r="B116" s="21">
        <f>IF(A116="","",TEXT(A116,"ddd"))</f>
        <v/>
      </c>
      <c r="C116" s="14" t="n"/>
      <c r="D116" s="14" t="n"/>
      <c r="E116" s="14" t="n"/>
      <c r="F116" s="22" t="n"/>
      <c r="G116" s="22" t="n"/>
      <c r="H116" s="23" t="n"/>
      <c r="I116" s="24">
        <f>IF(OR(F116="",G116=""),"",ROUND(MAX(0,MOD(G116-F116,1)*24-N(H116)/60),2))</f>
        <v/>
      </c>
      <c r="J116" s="14" t="n"/>
      <c r="K116" s="14" t="n"/>
      <c r="L116" s="25" t="n"/>
      <c r="M116" s="26">
        <f>IF(OR(I116="",L116=""),"",ROUND(I116*L116,2))</f>
        <v/>
      </c>
      <c r="N116" s="24">
        <f>IF(OR(A116="",I116="",J116="",P116=0),"",SUMIFS($I$5:$I$404,$J$5:$J$404,J116,$A$5:$A$404,A116,$P$5:$P$404,1))</f>
        <v/>
      </c>
      <c r="O116" s="19">
        <f>IF(J116="","",IFERROR(IF(INDEX(Roster!$K$5:$K$204,MATCH(J116,Roster!$A$5:$A$204,0))="","No license on file",IF(INDEX(Roster!$K$5:$K$204,MATCH(J116,Roster!$A$5:$A$204,0))&lt;A116,"Expired on shift date","OK")),"Not on the roster"))</f>
        <v/>
      </c>
      <c r="P116" s="27">
        <f>IF(OR(K116="Confirmed",K116="Completed"),1,0)</f>
        <v/>
      </c>
      <c r="Q116" s="14" t="n"/>
    </row>
    <row r="117">
      <c r="A117" s="20" t="n"/>
      <c r="B117" s="21">
        <f>IF(A117="","",TEXT(A117,"ddd"))</f>
        <v/>
      </c>
      <c r="C117" s="14" t="n"/>
      <c r="D117" s="14" t="n"/>
      <c r="E117" s="14" t="n"/>
      <c r="F117" s="22" t="n"/>
      <c r="G117" s="22" t="n"/>
      <c r="H117" s="23" t="n"/>
      <c r="I117" s="24">
        <f>IF(OR(F117="",G117=""),"",ROUND(MAX(0,MOD(G117-F117,1)*24-N(H117)/60),2))</f>
        <v/>
      </c>
      <c r="J117" s="14" t="n"/>
      <c r="K117" s="14" t="n"/>
      <c r="L117" s="25" t="n"/>
      <c r="M117" s="26">
        <f>IF(OR(I117="",L117=""),"",ROUND(I117*L117,2))</f>
        <v/>
      </c>
      <c r="N117" s="24">
        <f>IF(OR(A117="",I117="",J117="",P117=0),"",SUMIFS($I$5:$I$404,$J$5:$J$404,J117,$A$5:$A$404,A117,$P$5:$P$404,1))</f>
        <v/>
      </c>
      <c r="O117" s="19">
        <f>IF(J117="","",IFERROR(IF(INDEX(Roster!$K$5:$K$204,MATCH(J117,Roster!$A$5:$A$204,0))="","No license on file",IF(INDEX(Roster!$K$5:$K$204,MATCH(J117,Roster!$A$5:$A$204,0))&lt;A117,"Expired on shift date","OK")),"Not on the roster"))</f>
        <v/>
      </c>
      <c r="P117" s="27">
        <f>IF(OR(K117="Confirmed",K117="Completed"),1,0)</f>
        <v/>
      </c>
      <c r="Q117" s="14" t="n"/>
    </row>
    <row r="118">
      <c r="A118" s="20" t="n"/>
      <c r="B118" s="21">
        <f>IF(A118="","",TEXT(A118,"ddd"))</f>
        <v/>
      </c>
      <c r="C118" s="14" t="n"/>
      <c r="D118" s="14" t="n"/>
      <c r="E118" s="14" t="n"/>
      <c r="F118" s="22" t="n"/>
      <c r="G118" s="22" t="n"/>
      <c r="H118" s="23" t="n"/>
      <c r="I118" s="24">
        <f>IF(OR(F118="",G118=""),"",ROUND(MAX(0,MOD(G118-F118,1)*24-N(H118)/60),2))</f>
        <v/>
      </c>
      <c r="J118" s="14" t="n"/>
      <c r="K118" s="14" t="n"/>
      <c r="L118" s="25" t="n"/>
      <c r="M118" s="26">
        <f>IF(OR(I118="",L118=""),"",ROUND(I118*L118,2))</f>
        <v/>
      </c>
      <c r="N118" s="24">
        <f>IF(OR(A118="",I118="",J118="",P118=0),"",SUMIFS($I$5:$I$404,$J$5:$J$404,J118,$A$5:$A$404,A118,$P$5:$P$404,1))</f>
        <v/>
      </c>
      <c r="O118" s="19">
        <f>IF(J118="","",IFERROR(IF(INDEX(Roster!$K$5:$K$204,MATCH(J118,Roster!$A$5:$A$204,0))="","No license on file",IF(INDEX(Roster!$K$5:$K$204,MATCH(J118,Roster!$A$5:$A$204,0))&lt;A118,"Expired on shift date","OK")),"Not on the roster"))</f>
        <v/>
      </c>
      <c r="P118" s="27">
        <f>IF(OR(K118="Confirmed",K118="Completed"),1,0)</f>
        <v/>
      </c>
      <c r="Q118" s="14" t="n"/>
    </row>
    <row r="119">
      <c r="A119" s="20" t="n"/>
      <c r="B119" s="21">
        <f>IF(A119="","",TEXT(A119,"ddd"))</f>
        <v/>
      </c>
      <c r="C119" s="14" t="n"/>
      <c r="D119" s="14" t="n"/>
      <c r="E119" s="14" t="n"/>
      <c r="F119" s="22" t="n"/>
      <c r="G119" s="22" t="n"/>
      <c r="H119" s="23" t="n"/>
      <c r="I119" s="24">
        <f>IF(OR(F119="",G119=""),"",ROUND(MAX(0,MOD(G119-F119,1)*24-N(H119)/60),2))</f>
        <v/>
      </c>
      <c r="J119" s="14" t="n"/>
      <c r="K119" s="14" t="n"/>
      <c r="L119" s="25" t="n"/>
      <c r="M119" s="26">
        <f>IF(OR(I119="",L119=""),"",ROUND(I119*L119,2))</f>
        <v/>
      </c>
      <c r="N119" s="24">
        <f>IF(OR(A119="",I119="",J119="",P119=0),"",SUMIFS($I$5:$I$404,$J$5:$J$404,J119,$A$5:$A$404,A119,$P$5:$P$404,1))</f>
        <v/>
      </c>
      <c r="O119" s="19">
        <f>IF(J119="","",IFERROR(IF(INDEX(Roster!$K$5:$K$204,MATCH(J119,Roster!$A$5:$A$204,0))="","No license on file",IF(INDEX(Roster!$K$5:$K$204,MATCH(J119,Roster!$A$5:$A$204,0))&lt;A119,"Expired on shift date","OK")),"Not on the roster"))</f>
        <v/>
      </c>
      <c r="P119" s="27">
        <f>IF(OR(K119="Confirmed",K119="Completed"),1,0)</f>
        <v/>
      </c>
      <c r="Q119" s="14" t="n"/>
    </row>
    <row r="120">
      <c r="A120" s="20" t="n"/>
      <c r="B120" s="21">
        <f>IF(A120="","",TEXT(A120,"ddd"))</f>
        <v/>
      </c>
      <c r="C120" s="14" t="n"/>
      <c r="D120" s="14" t="n"/>
      <c r="E120" s="14" t="n"/>
      <c r="F120" s="22" t="n"/>
      <c r="G120" s="22" t="n"/>
      <c r="H120" s="23" t="n"/>
      <c r="I120" s="24">
        <f>IF(OR(F120="",G120=""),"",ROUND(MAX(0,MOD(G120-F120,1)*24-N(H120)/60),2))</f>
        <v/>
      </c>
      <c r="J120" s="14" t="n"/>
      <c r="K120" s="14" t="n"/>
      <c r="L120" s="25" t="n"/>
      <c r="M120" s="26">
        <f>IF(OR(I120="",L120=""),"",ROUND(I120*L120,2))</f>
        <v/>
      </c>
      <c r="N120" s="24">
        <f>IF(OR(A120="",I120="",J120="",P120=0),"",SUMIFS($I$5:$I$404,$J$5:$J$404,J120,$A$5:$A$404,A120,$P$5:$P$404,1))</f>
        <v/>
      </c>
      <c r="O120" s="19">
        <f>IF(J120="","",IFERROR(IF(INDEX(Roster!$K$5:$K$204,MATCH(J120,Roster!$A$5:$A$204,0))="","No license on file",IF(INDEX(Roster!$K$5:$K$204,MATCH(J120,Roster!$A$5:$A$204,0))&lt;A120,"Expired on shift date","OK")),"Not on the roster"))</f>
        <v/>
      </c>
      <c r="P120" s="27">
        <f>IF(OR(K120="Confirmed",K120="Completed"),1,0)</f>
        <v/>
      </c>
      <c r="Q120" s="14" t="n"/>
    </row>
    <row r="121">
      <c r="A121" s="20" t="n"/>
      <c r="B121" s="21">
        <f>IF(A121="","",TEXT(A121,"ddd"))</f>
        <v/>
      </c>
      <c r="C121" s="14" t="n"/>
      <c r="D121" s="14" t="n"/>
      <c r="E121" s="14" t="n"/>
      <c r="F121" s="22" t="n"/>
      <c r="G121" s="22" t="n"/>
      <c r="H121" s="23" t="n"/>
      <c r="I121" s="24">
        <f>IF(OR(F121="",G121=""),"",ROUND(MAX(0,MOD(G121-F121,1)*24-N(H121)/60),2))</f>
        <v/>
      </c>
      <c r="J121" s="14" t="n"/>
      <c r="K121" s="14" t="n"/>
      <c r="L121" s="25" t="n"/>
      <c r="M121" s="26">
        <f>IF(OR(I121="",L121=""),"",ROUND(I121*L121,2))</f>
        <v/>
      </c>
      <c r="N121" s="24">
        <f>IF(OR(A121="",I121="",J121="",P121=0),"",SUMIFS($I$5:$I$404,$J$5:$J$404,J121,$A$5:$A$404,A121,$P$5:$P$404,1))</f>
        <v/>
      </c>
      <c r="O121" s="19">
        <f>IF(J121="","",IFERROR(IF(INDEX(Roster!$K$5:$K$204,MATCH(J121,Roster!$A$5:$A$204,0))="","No license on file",IF(INDEX(Roster!$K$5:$K$204,MATCH(J121,Roster!$A$5:$A$204,0))&lt;A121,"Expired on shift date","OK")),"Not on the roster"))</f>
        <v/>
      </c>
      <c r="P121" s="27">
        <f>IF(OR(K121="Confirmed",K121="Completed"),1,0)</f>
        <v/>
      </c>
      <c r="Q121" s="14" t="n"/>
    </row>
    <row r="122">
      <c r="A122" s="20" t="n"/>
      <c r="B122" s="21">
        <f>IF(A122="","",TEXT(A122,"ddd"))</f>
        <v/>
      </c>
      <c r="C122" s="14" t="n"/>
      <c r="D122" s="14" t="n"/>
      <c r="E122" s="14" t="n"/>
      <c r="F122" s="22" t="n"/>
      <c r="G122" s="22" t="n"/>
      <c r="H122" s="23" t="n"/>
      <c r="I122" s="24">
        <f>IF(OR(F122="",G122=""),"",ROUND(MAX(0,MOD(G122-F122,1)*24-N(H122)/60),2))</f>
        <v/>
      </c>
      <c r="J122" s="14" t="n"/>
      <c r="K122" s="14" t="n"/>
      <c r="L122" s="25" t="n"/>
      <c r="M122" s="26">
        <f>IF(OR(I122="",L122=""),"",ROUND(I122*L122,2))</f>
        <v/>
      </c>
      <c r="N122" s="24">
        <f>IF(OR(A122="",I122="",J122="",P122=0),"",SUMIFS($I$5:$I$404,$J$5:$J$404,J122,$A$5:$A$404,A122,$P$5:$P$404,1))</f>
        <v/>
      </c>
      <c r="O122" s="19">
        <f>IF(J122="","",IFERROR(IF(INDEX(Roster!$K$5:$K$204,MATCH(J122,Roster!$A$5:$A$204,0))="","No license on file",IF(INDEX(Roster!$K$5:$K$204,MATCH(J122,Roster!$A$5:$A$204,0))&lt;A122,"Expired on shift date","OK")),"Not on the roster"))</f>
        <v/>
      </c>
      <c r="P122" s="27">
        <f>IF(OR(K122="Confirmed",K122="Completed"),1,0)</f>
        <v/>
      </c>
      <c r="Q122" s="14" t="n"/>
    </row>
    <row r="123">
      <c r="A123" s="20" t="n"/>
      <c r="B123" s="21">
        <f>IF(A123="","",TEXT(A123,"ddd"))</f>
        <v/>
      </c>
      <c r="C123" s="14" t="n"/>
      <c r="D123" s="14" t="n"/>
      <c r="E123" s="14" t="n"/>
      <c r="F123" s="22" t="n"/>
      <c r="G123" s="22" t="n"/>
      <c r="H123" s="23" t="n"/>
      <c r="I123" s="24">
        <f>IF(OR(F123="",G123=""),"",ROUND(MAX(0,MOD(G123-F123,1)*24-N(H123)/60),2))</f>
        <v/>
      </c>
      <c r="J123" s="14" t="n"/>
      <c r="K123" s="14" t="n"/>
      <c r="L123" s="25" t="n"/>
      <c r="M123" s="26">
        <f>IF(OR(I123="",L123=""),"",ROUND(I123*L123,2))</f>
        <v/>
      </c>
      <c r="N123" s="24">
        <f>IF(OR(A123="",I123="",J123="",P123=0),"",SUMIFS($I$5:$I$404,$J$5:$J$404,J123,$A$5:$A$404,A123,$P$5:$P$404,1))</f>
        <v/>
      </c>
      <c r="O123" s="19">
        <f>IF(J123="","",IFERROR(IF(INDEX(Roster!$K$5:$K$204,MATCH(J123,Roster!$A$5:$A$204,0))="","No license on file",IF(INDEX(Roster!$K$5:$K$204,MATCH(J123,Roster!$A$5:$A$204,0))&lt;A123,"Expired on shift date","OK")),"Not on the roster"))</f>
        <v/>
      </c>
      <c r="P123" s="27">
        <f>IF(OR(K123="Confirmed",K123="Completed"),1,0)</f>
        <v/>
      </c>
      <c r="Q123" s="14" t="n"/>
    </row>
    <row r="124">
      <c r="A124" s="20" t="n"/>
      <c r="B124" s="21">
        <f>IF(A124="","",TEXT(A124,"ddd"))</f>
        <v/>
      </c>
      <c r="C124" s="14" t="n"/>
      <c r="D124" s="14" t="n"/>
      <c r="E124" s="14" t="n"/>
      <c r="F124" s="22" t="n"/>
      <c r="G124" s="22" t="n"/>
      <c r="H124" s="23" t="n"/>
      <c r="I124" s="24">
        <f>IF(OR(F124="",G124=""),"",ROUND(MAX(0,MOD(G124-F124,1)*24-N(H124)/60),2))</f>
        <v/>
      </c>
      <c r="J124" s="14" t="n"/>
      <c r="K124" s="14" t="n"/>
      <c r="L124" s="25" t="n"/>
      <c r="M124" s="26">
        <f>IF(OR(I124="",L124=""),"",ROUND(I124*L124,2))</f>
        <v/>
      </c>
      <c r="N124" s="24">
        <f>IF(OR(A124="",I124="",J124="",P124=0),"",SUMIFS($I$5:$I$404,$J$5:$J$404,J124,$A$5:$A$404,A124,$P$5:$P$404,1))</f>
        <v/>
      </c>
      <c r="O124" s="19">
        <f>IF(J124="","",IFERROR(IF(INDEX(Roster!$K$5:$K$204,MATCH(J124,Roster!$A$5:$A$204,0))="","No license on file",IF(INDEX(Roster!$K$5:$K$204,MATCH(J124,Roster!$A$5:$A$204,0))&lt;A124,"Expired on shift date","OK")),"Not on the roster"))</f>
        <v/>
      </c>
      <c r="P124" s="27">
        <f>IF(OR(K124="Confirmed",K124="Completed"),1,0)</f>
        <v/>
      </c>
      <c r="Q124" s="14" t="n"/>
    </row>
    <row r="125">
      <c r="A125" s="20" t="n"/>
      <c r="B125" s="21">
        <f>IF(A125="","",TEXT(A125,"ddd"))</f>
        <v/>
      </c>
      <c r="C125" s="14" t="n"/>
      <c r="D125" s="14" t="n"/>
      <c r="E125" s="14" t="n"/>
      <c r="F125" s="22" t="n"/>
      <c r="G125" s="22" t="n"/>
      <c r="H125" s="23" t="n"/>
      <c r="I125" s="24">
        <f>IF(OR(F125="",G125=""),"",ROUND(MAX(0,MOD(G125-F125,1)*24-N(H125)/60),2))</f>
        <v/>
      </c>
      <c r="J125" s="14" t="n"/>
      <c r="K125" s="14" t="n"/>
      <c r="L125" s="25" t="n"/>
      <c r="M125" s="26">
        <f>IF(OR(I125="",L125=""),"",ROUND(I125*L125,2))</f>
        <v/>
      </c>
      <c r="N125" s="24">
        <f>IF(OR(A125="",I125="",J125="",P125=0),"",SUMIFS($I$5:$I$404,$J$5:$J$404,J125,$A$5:$A$404,A125,$P$5:$P$404,1))</f>
        <v/>
      </c>
      <c r="O125" s="19">
        <f>IF(J125="","",IFERROR(IF(INDEX(Roster!$K$5:$K$204,MATCH(J125,Roster!$A$5:$A$204,0))="","No license on file",IF(INDEX(Roster!$K$5:$K$204,MATCH(J125,Roster!$A$5:$A$204,0))&lt;A125,"Expired on shift date","OK")),"Not on the roster"))</f>
        <v/>
      </c>
      <c r="P125" s="27">
        <f>IF(OR(K125="Confirmed",K125="Completed"),1,0)</f>
        <v/>
      </c>
      <c r="Q125" s="14" t="n"/>
    </row>
    <row r="126">
      <c r="A126" s="20" t="n"/>
      <c r="B126" s="21">
        <f>IF(A126="","",TEXT(A126,"ddd"))</f>
        <v/>
      </c>
      <c r="C126" s="14" t="n"/>
      <c r="D126" s="14" t="n"/>
      <c r="E126" s="14" t="n"/>
      <c r="F126" s="22" t="n"/>
      <c r="G126" s="22" t="n"/>
      <c r="H126" s="23" t="n"/>
      <c r="I126" s="24">
        <f>IF(OR(F126="",G126=""),"",ROUND(MAX(0,MOD(G126-F126,1)*24-N(H126)/60),2))</f>
        <v/>
      </c>
      <c r="J126" s="14" t="n"/>
      <c r="K126" s="14" t="n"/>
      <c r="L126" s="25" t="n"/>
      <c r="M126" s="26">
        <f>IF(OR(I126="",L126=""),"",ROUND(I126*L126,2))</f>
        <v/>
      </c>
      <c r="N126" s="24">
        <f>IF(OR(A126="",I126="",J126="",P126=0),"",SUMIFS($I$5:$I$404,$J$5:$J$404,J126,$A$5:$A$404,A126,$P$5:$P$404,1))</f>
        <v/>
      </c>
      <c r="O126" s="19">
        <f>IF(J126="","",IFERROR(IF(INDEX(Roster!$K$5:$K$204,MATCH(J126,Roster!$A$5:$A$204,0))="","No license on file",IF(INDEX(Roster!$K$5:$K$204,MATCH(J126,Roster!$A$5:$A$204,0))&lt;A126,"Expired on shift date","OK")),"Not on the roster"))</f>
        <v/>
      </c>
      <c r="P126" s="27">
        <f>IF(OR(K126="Confirmed",K126="Completed"),1,0)</f>
        <v/>
      </c>
      <c r="Q126" s="14" t="n"/>
    </row>
    <row r="127">
      <c r="A127" s="20" t="n"/>
      <c r="B127" s="21">
        <f>IF(A127="","",TEXT(A127,"ddd"))</f>
        <v/>
      </c>
      <c r="C127" s="14" t="n"/>
      <c r="D127" s="14" t="n"/>
      <c r="E127" s="14" t="n"/>
      <c r="F127" s="22" t="n"/>
      <c r="G127" s="22" t="n"/>
      <c r="H127" s="23" t="n"/>
      <c r="I127" s="24">
        <f>IF(OR(F127="",G127=""),"",ROUND(MAX(0,MOD(G127-F127,1)*24-N(H127)/60),2))</f>
        <v/>
      </c>
      <c r="J127" s="14" t="n"/>
      <c r="K127" s="14" t="n"/>
      <c r="L127" s="25" t="n"/>
      <c r="M127" s="26">
        <f>IF(OR(I127="",L127=""),"",ROUND(I127*L127,2))</f>
        <v/>
      </c>
      <c r="N127" s="24">
        <f>IF(OR(A127="",I127="",J127="",P127=0),"",SUMIFS($I$5:$I$404,$J$5:$J$404,J127,$A$5:$A$404,A127,$P$5:$P$404,1))</f>
        <v/>
      </c>
      <c r="O127" s="19">
        <f>IF(J127="","",IFERROR(IF(INDEX(Roster!$K$5:$K$204,MATCH(J127,Roster!$A$5:$A$204,0))="","No license on file",IF(INDEX(Roster!$K$5:$K$204,MATCH(J127,Roster!$A$5:$A$204,0))&lt;A127,"Expired on shift date","OK")),"Not on the roster"))</f>
        <v/>
      </c>
      <c r="P127" s="27">
        <f>IF(OR(K127="Confirmed",K127="Completed"),1,0)</f>
        <v/>
      </c>
      <c r="Q127" s="14" t="n"/>
    </row>
    <row r="128">
      <c r="A128" s="20" t="n"/>
      <c r="B128" s="21">
        <f>IF(A128="","",TEXT(A128,"ddd"))</f>
        <v/>
      </c>
      <c r="C128" s="14" t="n"/>
      <c r="D128" s="14" t="n"/>
      <c r="E128" s="14" t="n"/>
      <c r="F128" s="22" t="n"/>
      <c r="G128" s="22" t="n"/>
      <c r="H128" s="23" t="n"/>
      <c r="I128" s="24">
        <f>IF(OR(F128="",G128=""),"",ROUND(MAX(0,MOD(G128-F128,1)*24-N(H128)/60),2))</f>
        <v/>
      </c>
      <c r="J128" s="14" t="n"/>
      <c r="K128" s="14" t="n"/>
      <c r="L128" s="25" t="n"/>
      <c r="M128" s="26">
        <f>IF(OR(I128="",L128=""),"",ROUND(I128*L128,2))</f>
        <v/>
      </c>
      <c r="N128" s="24">
        <f>IF(OR(A128="",I128="",J128="",P128=0),"",SUMIFS($I$5:$I$404,$J$5:$J$404,J128,$A$5:$A$404,A128,$P$5:$P$404,1))</f>
        <v/>
      </c>
      <c r="O128" s="19">
        <f>IF(J128="","",IFERROR(IF(INDEX(Roster!$K$5:$K$204,MATCH(J128,Roster!$A$5:$A$204,0))="","No license on file",IF(INDEX(Roster!$K$5:$K$204,MATCH(J128,Roster!$A$5:$A$204,0))&lt;A128,"Expired on shift date","OK")),"Not on the roster"))</f>
        <v/>
      </c>
      <c r="P128" s="27">
        <f>IF(OR(K128="Confirmed",K128="Completed"),1,0)</f>
        <v/>
      </c>
      <c r="Q128" s="14" t="n"/>
    </row>
    <row r="129">
      <c r="A129" s="20" t="n"/>
      <c r="B129" s="21">
        <f>IF(A129="","",TEXT(A129,"ddd"))</f>
        <v/>
      </c>
      <c r="C129" s="14" t="n"/>
      <c r="D129" s="14" t="n"/>
      <c r="E129" s="14" t="n"/>
      <c r="F129" s="22" t="n"/>
      <c r="G129" s="22" t="n"/>
      <c r="H129" s="23" t="n"/>
      <c r="I129" s="24">
        <f>IF(OR(F129="",G129=""),"",ROUND(MAX(0,MOD(G129-F129,1)*24-N(H129)/60),2))</f>
        <v/>
      </c>
      <c r="J129" s="14" t="n"/>
      <c r="K129" s="14" t="n"/>
      <c r="L129" s="25" t="n"/>
      <c r="M129" s="26">
        <f>IF(OR(I129="",L129=""),"",ROUND(I129*L129,2))</f>
        <v/>
      </c>
      <c r="N129" s="24">
        <f>IF(OR(A129="",I129="",J129="",P129=0),"",SUMIFS($I$5:$I$404,$J$5:$J$404,J129,$A$5:$A$404,A129,$P$5:$P$404,1))</f>
        <v/>
      </c>
      <c r="O129" s="19">
        <f>IF(J129="","",IFERROR(IF(INDEX(Roster!$K$5:$K$204,MATCH(J129,Roster!$A$5:$A$204,0))="","No license on file",IF(INDEX(Roster!$K$5:$K$204,MATCH(J129,Roster!$A$5:$A$204,0))&lt;A129,"Expired on shift date","OK")),"Not on the roster"))</f>
        <v/>
      </c>
      <c r="P129" s="27">
        <f>IF(OR(K129="Confirmed",K129="Completed"),1,0)</f>
        <v/>
      </c>
      <c r="Q129" s="14" t="n"/>
    </row>
    <row r="130">
      <c r="A130" s="20" t="n"/>
      <c r="B130" s="21">
        <f>IF(A130="","",TEXT(A130,"ddd"))</f>
        <v/>
      </c>
      <c r="C130" s="14" t="n"/>
      <c r="D130" s="14" t="n"/>
      <c r="E130" s="14" t="n"/>
      <c r="F130" s="22" t="n"/>
      <c r="G130" s="22" t="n"/>
      <c r="H130" s="23" t="n"/>
      <c r="I130" s="24">
        <f>IF(OR(F130="",G130=""),"",ROUND(MAX(0,MOD(G130-F130,1)*24-N(H130)/60),2))</f>
        <v/>
      </c>
      <c r="J130" s="14" t="n"/>
      <c r="K130" s="14" t="n"/>
      <c r="L130" s="25" t="n"/>
      <c r="M130" s="26">
        <f>IF(OR(I130="",L130=""),"",ROUND(I130*L130,2))</f>
        <v/>
      </c>
      <c r="N130" s="24">
        <f>IF(OR(A130="",I130="",J130="",P130=0),"",SUMIFS($I$5:$I$404,$J$5:$J$404,J130,$A$5:$A$404,A130,$P$5:$P$404,1))</f>
        <v/>
      </c>
      <c r="O130" s="19">
        <f>IF(J130="","",IFERROR(IF(INDEX(Roster!$K$5:$K$204,MATCH(J130,Roster!$A$5:$A$204,0))="","No license on file",IF(INDEX(Roster!$K$5:$K$204,MATCH(J130,Roster!$A$5:$A$204,0))&lt;A130,"Expired on shift date","OK")),"Not on the roster"))</f>
        <v/>
      </c>
      <c r="P130" s="27">
        <f>IF(OR(K130="Confirmed",K130="Completed"),1,0)</f>
        <v/>
      </c>
      <c r="Q130" s="14" t="n"/>
    </row>
    <row r="131">
      <c r="A131" s="20" t="n"/>
      <c r="B131" s="21">
        <f>IF(A131="","",TEXT(A131,"ddd"))</f>
        <v/>
      </c>
      <c r="C131" s="14" t="n"/>
      <c r="D131" s="14" t="n"/>
      <c r="E131" s="14" t="n"/>
      <c r="F131" s="22" t="n"/>
      <c r="G131" s="22" t="n"/>
      <c r="H131" s="23" t="n"/>
      <c r="I131" s="24">
        <f>IF(OR(F131="",G131=""),"",ROUND(MAX(0,MOD(G131-F131,1)*24-N(H131)/60),2))</f>
        <v/>
      </c>
      <c r="J131" s="14" t="n"/>
      <c r="K131" s="14" t="n"/>
      <c r="L131" s="25" t="n"/>
      <c r="M131" s="26">
        <f>IF(OR(I131="",L131=""),"",ROUND(I131*L131,2))</f>
        <v/>
      </c>
      <c r="N131" s="24">
        <f>IF(OR(A131="",I131="",J131="",P131=0),"",SUMIFS($I$5:$I$404,$J$5:$J$404,J131,$A$5:$A$404,A131,$P$5:$P$404,1))</f>
        <v/>
      </c>
      <c r="O131" s="19">
        <f>IF(J131="","",IFERROR(IF(INDEX(Roster!$K$5:$K$204,MATCH(J131,Roster!$A$5:$A$204,0))="","No license on file",IF(INDEX(Roster!$K$5:$K$204,MATCH(J131,Roster!$A$5:$A$204,0))&lt;A131,"Expired on shift date","OK")),"Not on the roster"))</f>
        <v/>
      </c>
      <c r="P131" s="27">
        <f>IF(OR(K131="Confirmed",K131="Completed"),1,0)</f>
        <v/>
      </c>
      <c r="Q131" s="14" t="n"/>
    </row>
    <row r="132">
      <c r="A132" s="20" t="n"/>
      <c r="B132" s="21">
        <f>IF(A132="","",TEXT(A132,"ddd"))</f>
        <v/>
      </c>
      <c r="C132" s="14" t="n"/>
      <c r="D132" s="14" t="n"/>
      <c r="E132" s="14" t="n"/>
      <c r="F132" s="22" t="n"/>
      <c r="G132" s="22" t="n"/>
      <c r="H132" s="23" t="n"/>
      <c r="I132" s="24">
        <f>IF(OR(F132="",G132=""),"",ROUND(MAX(0,MOD(G132-F132,1)*24-N(H132)/60),2))</f>
        <v/>
      </c>
      <c r="J132" s="14" t="n"/>
      <c r="K132" s="14" t="n"/>
      <c r="L132" s="25" t="n"/>
      <c r="M132" s="26">
        <f>IF(OR(I132="",L132=""),"",ROUND(I132*L132,2))</f>
        <v/>
      </c>
      <c r="N132" s="24">
        <f>IF(OR(A132="",I132="",J132="",P132=0),"",SUMIFS($I$5:$I$404,$J$5:$J$404,J132,$A$5:$A$404,A132,$P$5:$P$404,1))</f>
        <v/>
      </c>
      <c r="O132" s="19">
        <f>IF(J132="","",IFERROR(IF(INDEX(Roster!$K$5:$K$204,MATCH(J132,Roster!$A$5:$A$204,0))="","No license on file",IF(INDEX(Roster!$K$5:$K$204,MATCH(J132,Roster!$A$5:$A$204,0))&lt;A132,"Expired on shift date","OK")),"Not on the roster"))</f>
        <v/>
      </c>
      <c r="P132" s="27">
        <f>IF(OR(K132="Confirmed",K132="Completed"),1,0)</f>
        <v/>
      </c>
      <c r="Q132" s="14" t="n"/>
    </row>
    <row r="133">
      <c r="A133" s="20" t="n"/>
      <c r="B133" s="21">
        <f>IF(A133="","",TEXT(A133,"ddd"))</f>
        <v/>
      </c>
      <c r="C133" s="14" t="n"/>
      <c r="D133" s="14" t="n"/>
      <c r="E133" s="14" t="n"/>
      <c r="F133" s="22" t="n"/>
      <c r="G133" s="22" t="n"/>
      <c r="H133" s="23" t="n"/>
      <c r="I133" s="24">
        <f>IF(OR(F133="",G133=""),"",ROUND(MAX(0,MOD(G133-F133,1)*24-N(H133)/60),2))</f>
        <v/>
      </c>
      <c r="J133" s="14" t="n"/>
      <c r="K133" s="14" t="n"/>
      <c r="L133" s="25" t="n"/>
      <c r="M133" s="26">
        <f>IF(OR(I133="",L133=""),"",ROUND(I133*L133,2))</f>
        <v/>
      </c>
      <c r="N133" s="24">
        <f>IF(OR(A133="",I133="",J133="",P133=0),"",SUMIFS($I$5:$I$404,$J$5:$J$404,J133,$A$5:$A$404,A133,$P$5:$P$404,1))</f>
        <v/>
      </c>
      <c r="O133" s="19">
        <f>IF(J133="","",IFERROR(IF(INDEX(Roster!$K$5:$K$204,MATCH(J133,Roster!$A$5:$A$204,0))="","No license on file",IF(INDEX(Roster!$K$5:$K$204,MATCH(J133,Roster!$A$5:$A$204,0))&lt;A133,"Expired on shift date","OK")),"Not on the roster"))</f>
        <v/>
      </c>
      <c r="P133" s="27">
        <f>IF(OR(K133="Confirmed",K133="Completed"),1,0)</f>
        <v/>
      </c>
      <c r="Q133" s="14" t="n"/>
    </row>
    <row r="134">
      <c r="A134" s="20" t="n"/>
      <c r="B134" s="21">
        <f>IF(A134="","",TEXT(A134,"ddd"))</f>
        <v/>
      </c>
      <c r="C134" s="14" t="n"/>
      <c r="D134" s="14" t="n"/>
      <c r="E134" s="14" t="n"/>
      <c r="F134" s="22" t="n"/>
      <c r="G134" s="22" t="n"/>
      <c r="H134" s="23" t="n"/>
      <c r="I134" s="24">
        <f>IF(OR(F134="",G134=""),"",ROUND(MAX(0,MOD(G134-F134,1)*24-N(H134)/60),2))</f>
        <v/>
      </c>
      <c r="J134" s="14" t="n"/>
      <c r="K134" s="14" t="n"/>
      <c r="L134" s="25" t="n"/>
      <c r="M134" s="26">
        <f>IF(OR(I134="",L134=""),"",ROUND(I134*L134,2))</f>
        <v/>
      </c>
      <c r="N134" s="24">
        <f>IF(OR(A134="",I134="",J134="",P134=0),"",SUMIFS($I$5:$I$404,$J$5:$J$404,J134,$A$5:$A$404,A134,$P$5:$P$404,1))</f>
        <v/>
      </c>
      <c r="O134" s="19">
        <f>IF(J134="","",IFERROR(IF(INDEX(Roster!$K$5:$K$204,MATCH(J134,Roster!$A$5:$A$204,0))="","No license on file",IF(INDEX(Roster!$K$5:$K$204,MATCH(J134,Roster!$A$5:$A$204,0))&lt;A134,"Expired on shift date","OK")),"Not on the roster"))</f>
        <v/>
      </c>
      <c r="P134" s="27">
        <f>IF(OR(K134="Confirmed",K134="Completed"),1,0)</f>
        <v/>
      </c>
      <c r="Q134" s="14" t="n"/>
    </row>
    <row r="135">
      <c r="A135" s="20" t="n"/>
      <c r="B135" s="21">
        <f>IF(A135="","",TEXT(A135,"ddd"))</f>
        <v/>
      </c>
      <c r="C135" s="14" t="n"/>
      <c r="D135" s="14" t="n"/>
      <c r="E135" s="14" t="n"/>
      <c r="F135" s="22" t="n"/>
      <c r="G135" s="22" t="n"/>
      <c r="H135" s="23" t="n"/>
      <c r="I135" s="24">
        <f>IF(OR(F135="",G135=""),"",ROUND(MAX(0,MOD(G135-F135,1)*24-N(H135)/60),2))</f>
        <v/>
      </c>
      <c r="J135" s="14" t="n"/>
      <c r="K135" s="14" t="n"/>
      <c r="L135" s="25" t="n"/>
      <c r="M135" s="26">
        <f>IF(OR(I135="",L135=""),"",ROUND(I135*L135,2))</f>
        <v/>
      </c>
      <c r="N135" s="24">
        <f>IF(OR(A135="",I135="",J135="",P135=0),"",SUMIFS($I$5:$I$404,$J$5:$J$404,J135,$A$5:$A$404,A135,$P$5:$P$404,1))</f>
        <v/>
      </c>
      <c r="O135" s="19">
        <f>IF(J135="","",IFERROR(IF(INDEX(Roster!$K$5:$K$204,MATCH(J135,Roster!$A$5:$A$204,0))="","No license on file",IF(INDEX(Roster!$K$5:$K$204,MATCH(J135,Roster!$A$5:$A$204,0))&lt;A135,"Expired on shift date","OK")),"Not on the roster"))</f>
        <v/>
      </c>
      <c r="P135" s="27">
        <f>IF(OR(K135="Confirmed",K135="Completed"),1,0)</f>
        <v/>
      </c>
      <c r="Q135" s="14" t="n"/>
    </row>
    <row r="136">
      <c r="A136" s="20" t="n"/>
      <c r="B136" s="21">
        <f>IF(A136="","",TEXT(A136,"ddd"))</f>
        <v/>
      </c>
      <c r="C136" s="14" t="n"/>
      <c r="D136" s="14" t="n"/>
      <c r="E136" s="14" t="n"/>
      <c r="F136" s="22" t="n"/>
      <c r="G136" s="22" t="n"/>
      <c r="H136" s="23" t="n"/>
      <c r="I136" s="24">
        <f>IF(OR(F136="",G136=""),"",ROUND(MAX(0,MOD(G136-F136,1)*24-N(H136)/60),2))</f>
        <v/>
      </c>
      <c r="J136" s="14" t="n"/>
      <c r="K136" s="14" t="n"/>
      <c r="L136" s="25" t="n"/>
      <c r="M136" s="26">
        <f>IF(OR(I136="",L136=""),"",ROUND(I136*L136,2))</f>
        <v/>
      </c>
      <c r="N136" s="24">
        <f>IF(OR(A136="",I136="",J136="",P136=0),"",SUMIFS($I$5:$I$404,$J$5:$J$404,J136,$A$5:$A$404,A136,$P$5:$P$404,1))</f>
        <v/>
      </c>
      <c r="O136" s="19">
        <f>IF(J136="","",IFERROR(IF(INDEX(Roster!$K$5:$K$204,MATCH(J136,Roster!$A$5:$A$204,0))="","No license on file",IF(INDEX(Roster!$K$5:$K$204,MATCH(J136,Roster!$A$5:$A$204,0))&lt;A136,"Expired on shift date","OK")),"Not on the roster"))</f>
        <v/>
      </c>
      <c r="P136" s="27">
        <f>IF(OR(K136="Confirmed",K136="Completed"),1,0)</f>
        <v/>
      </c>
      <c r="Q136" s="14" t="n"/>
    </row>
    <row r="137">
      <c r="A137" s="20" t="n"/>
      <c r="B137" s="21">
        <f>IF(A137="","",TEXT(A137,"ddd"))</f>
        <v/>
      </c>
      <c r="C137" s="14" t="n"/>
      <c r="D137" s="14" t="n"/>
      <c r="E137" s="14" t="n"/>
      <c r="F137" s="22" t="n"/>
      <c r="G137" s="22" t="n"/>
      <c r="H137" s="23" t="n"/>
      <c r="I137" s="24">
        <f>IF(OR(F137="",G137=""),"",ROUND(MAX(0,MOD(G137-F137,1)*24-N(H137)/60),2))</f>
        <v/>
      </c>
      <c r="J137" s="14" t="n"/>
      <c r="K137" s="14" t="n"/>
      <c r="L137" s="25" t="n"/>
      <c r="M137" s="26">
        <f>IF(OR(I137="",L137=""),"",ROUND(I137*L137,2))</f>
        <v/>
      </c>
      <c r="N137" s="24">
        <f>IF(OR(A137="",I137="",J137="",P137=0),"",SUMIFS($I$5:$I$404,$J$5:$J$404,J137,$A$5:$A$404,A137,$P$5:$P$404,1))</f>
        <v/>
      </c>
      <c r="O137" s="19">
        <f>IF(J137="","",IFERROR(IF(INDEX(Roster!$K$5:$K$204,MATCH(J137,Roster!$A$5:$A$204,0))="","No license on file",IF(INDEX(Roster!$K$5:$K$204,MATCH(J137,Roster!$A$5:$A$204,0))&lt;A137,"Expired on shift date","OK")),"Not on the roster"))</f>
        <v/>
      </c>
      <c r="P137" s="27">
        <f>IF(OR(K137="Confirmed",K137="Completed"),1,0)</f>
        <v/>
      </c>
      <c r="Q137" s="14" t="n"/>
    </row>
    <row r="138">
      <c r="A138" s="20" t="n"/>
      <c r="B138" s="21">
        <f>IF(A138="","",TEXT(A138,"ddd"))</f>
        <v/>
      </c>
      <c r="C138" s="14" t="n"/>
      <c r="D138" s="14" t="n"/>
      <c r="E138" s="14" t="n"/>
      <c r="F138" s="22" t="n"/>
      <c r="G138" s="22" t="n"/>
      <c r="H138" s="23" t="n"/>
      <c r="I138" s="24">
        <f>IF(OR(F138="",G138=""),"",ROUND(MAX(0,MOD(G138-F138,1)*24-N(H138)/60),2))</f>
        <v/>
      </c>
      <c r="J138" s="14" t="n"/>
      <c r="K138" s="14" t="n"/>
      <c r="L138" s="25" t="n"/>
      <c r="M138" s="26">
        <f>IF(OR(I138="",L138=""),"",ROUND(I138*L138,2))</f>
        <v/>
      </c>
      <c r="N138" s="24">
        <f>IF(OR(A138="",I138="",J138="",P138=0),"",SUMIFS($I$5:$I$404,$J$5:$J$404,J138,$A$5:$A$404,A138,$P$5:$P$404,1))</f>
        <v/>
      </c>
      <c r="O138" s="19">
        <f>IF(J138="","",IFERROR(IF(INDEX(Roster!$K$5:$K$204,MATCH(J138,Roster!$A$5:$A$204,0))="","No license on file",IF(INDEX(Roster!$K$5:$K$204,MATCH(J138,Roster!$A$5:$A$204,0))&lt;A138,"Expired on shift date","OK")),"Not on the roster"))</f>
        <v/>
      </c>
      <c r="P138" s="27">
        <f>IF(OR(K138="Confirmed",K138="Completed"),1,0)</f>
        <v/>
      </c>
      <c r="Q138" s="14" t="n"/>
    </row>
    <row r="139">
      <c r="A139" s="20" t="n"/>
      <c r="B139" s="21">
        <f>IF(A139="","",TEXT(A139,"ddd"))</f>
        <v/>
      </c>
      <c r="C139" s="14" t="n"/>
      <c r="D139" s="14" t="n"/>
      <c r="E139" s="14" t="n"/>
      <c r="F139" s="22" t="n"/>
      <c r="G139" s="22" t="n"/>
      <c r="H139" s="23" t="n"/>
      <c r="I139" s="24">
        <f>IF(OR(F139="",G139=""),"",ROUND(MAX(0,MOD(G139-F139,1)*24-N(H139)/60),2))</f>
        <v/>
      </c>
      <c r="J139" s="14" t="n"/>
      <c r="K139" s="14" t="n"/>
      <c r="L139" s="25" t="n"/>
      <c r="M139" s="26">
        <f>IF(OR(I139="",L139=""),"",ROUND(I139*L139,2))</f>
        <v/>
      </c>
      <c r="N139" s="24">
        <f>IF(OR(A139="",I139="",J139="",P139=0),"",SUMIFS($I$5:$I$404,$J$5:$J$404,J139,$A$5:$A$404,A139,$P$5:$P$404,1))</f>
        <v/>
      </c>
      <c r="O139" s="19">
        <f>IF(J139="","",IFERROR(IF(INDEX(Roster!$K$5:$K$204,MATCH(J139,Roster!$A$5:$A$204,0))="","No license on file",IF(INDEX(Roster!$K$5:$K$204,MATCH(J139,Roster!$A$5:$A$204,0))&lt;A139,"Expired on shift date","OK")),"Not on the roster"))</f>
        <v/>
      </c>
      <c r="P139" s="27">
        <f>IF(OR(K139="Confirmed",K139="Completed"),1,0)</f>
        <v/>
      </c>
      <c r="Q139" s="14" t="n"/>
    </row>
    <row r="140">
      <c r="A140" s="20" t="n"/>
      <c r="B140" s="21">
        <f>IF(A140="","",TEXT(A140,"ddd"))</f>
        <v/>
      </c>
      <c r="C140" s="14" t="n"/>
      <c r="D140" s="14" t="n"/>
      <c r="E140" s="14" t="n"/>
      <c r="F140" s="22" t="n"/>
      <c r="G140" s="22" t="n"/>
      <c r="H140" s="23" t="n"/>
      <c r="I140" s="24">
        <f>IF(OR(F140="",G140=""),"",ROUND(MAX(0,MOD(G140-F140,1)*24-N(H140)/60),2))</f>
        <v/>
      </c>
      <c r="J140" s="14" t="n"/>
      <c r="K140" s="14" t="n"/>
      <c r="L140" s="25" t="n"/>
      <c r="M140" s="26">
        <f>IF(OR(I140="",L140=""),"",ROUND(I140*L140,2))</f>
        <v/>
      </c>
      <c r="N140" s="24">
        <f>IF(OR(A140="",I140="",J140="",P140=0),"",SUMIFS($I$5:$I$404,$J$5:$J$404,J140,$A$5:$A$404,A140,$P$5:$P$404,1))</f>
        <v/>
      </c>
      <c r="O140" s="19">
        <f>IF(J140="","",IFERROR(IF(INDEX(Roster!$K$5:$K$204,MATCH(J140,Roster!$A$5:$A$204,0))="","No license on file",IF(INDEX(Roster!$K$5:$K$204,MATCH(J140,Roster!$A$5:$A$204,0))&lt;A140,"Expired on shift date","OK")),"Not on the roster"))</f>
        <v/>
      </c>
      <c r="P140" s="27">
        <f>IF(OR(K140="Confirmed",K140="Completed"),1,0)</f>
        <v/>
      </c>
      <c r="Q140" s="14" t="n"/>
    </row>
    <row r="141">
      <c r="A141" s="20" t="n"/>
      <c r="B141" s="21">
        <f>IF(A141="","",TEXT(A141,"ddd"))</f>
        <v/>
      </c>
      <c r="C141" s="14" t="n"/>
      <c r="D141" s="14" t="n"/>
      <c r="E141" s="14" t="n"/>
      <c r="F141" s="22" t="n"/>
      <c r="G141" s="22" t="n"/>
      <c r="H141" s="23" t="n"/>
      <c r="I141" s="24">
        <f>IF(OR(F141="",G141=""),"",ROUND(MAX(0,MOD(G141-F141,1)*24-N(H141)/60),2))</f>
        <v/>
      </c>
      <c r="J141" s="14" t="n"/>
      <c r="K141" s="14" t="n"/>
      <c r="L141" s="25" t="n"/>
      <c r="M141" s="26">
        <f>IF(OR(I141="",L141=""),"",ROUND(I141*L141,2))</f>
        <v/>
      </c>
      <c r="N141" s="24">
        <f>IF(OR(A141="",I141="",J141="",P141=0),"",SUMIFS($I$5:$I$404,$J$5:$J$404,J141,$A$5:$A$404,A141,$P$5:$P$404,1))</f>
        <v/>
      </c>
      <c r="O141" s="19">
        <f>IF(J141="","",IFERROR(IF(INDEX(Roster!$K$5:$K$204,MATCH(J141,Roster!$A$5:$A$204,0))="","No license on file",IF(INDEX(Roster!$K$5:$K$204,MATCH(J141,Roster!$A$5:$A$204,0))&lt;A141,"Expired on shift date","OK")),"Not on the roster"))</f>
        <v/>
      </c>
      <c r="P141" s="27">
        <f>IF(OR(K141="Confirmed",K141="Completed"),1,0)</f>
        <v/>
      </c>
      <c r="Q141" s="14" t="n"/>
    </row>
    <row r="142">
      <c r="A142" s="20" t="n"/>
      <c r="B142" s="21">
        <f>IF(A142="","",TEXT(A142,"ddd"))</f>
        <v/>
      </c>
      <c r="C142" s="14" t="n"/>
      <c r="D142" s="14" t="n"/>
      <c r="E142" s="14" t="n"/>
      <c r="F142" s="22" t="n"/>
      <c r="G142" s="22" t="n"/>
      <c r="H142" s="23" t="n"/>
      <c r="I142" s="24">
        <f>IF(OR(F142="",G142=""),"",ROUND(MAX(0,MOD(G142-F142,1)*24-N(H142)/60),2))</f>
        <v/>
      </c>
      <c r="J142" s="14" t="n"/>
      <c r="K142" s="14" t="n"/>
      <c r="L142" s="25" t="n"/>
      <c r="M142" s="26">
        <f>IF(OR(I142="",L142=""),"",ROUND(I142*L142,2))</f>
        <v/>
      </c>
      <c r="N142" s="24">
        <f>IF(OR(A142="",I142="",J142="",P142=0),"",SUMIFS($I$5:$I$404,$J$5:$J$404,J142,$A$5:$A$404,A142,$P$5:$P$404,1))</f>
        <v/>
      </c>
      <c r="O142" s="19">
        <f>IF(J142="","",IFERROR(IF(INDEX(Roster!$K$5:$K$204,MATCH(J142,Roster!$A$5:$A$204,0))="","No license on file",IF(INDEX(Roster!$K$5:$K$204,MATCH(J142,Roster!$A$5:$A$204,0))&lt;A142,"Expired on shift date","OK")),"Not on the roster"))</f>
        <v/>
      </c>
      <c r="P142" s="27">
        <f>IF(OR(K142="Confirmed",K142="Completed"),1,0)</f>
        <v/>
      </c>
      <c r="Q142" s="14" t="n"/>
    </row>
    <row r="143">
      <c r="A143" s="20" t="n"/>
      <c r="B143" s="21">
        <f>IF(A143="","",TEXT(A143,"ddd"))</f>
        <v/>
      </c>
      <c r="C143" s="14" t="n"/>
      <c r="D143" s="14" t="n"/>
      <c r="E143" s="14" t="n"/>
      <c r="F143" s="22" t="n"/>
      <c r="G143" s="22" t="n"/>
      <c r="H143" s="23" t="n"/>
      <c r="I143" s="24">
        <f>IF(OR(F143="",G143=""),"",ROUND(MAX(0,MOD(G143-F143,1)*24-N(H143)/60),2))</f>
        <v/>
      </c>
      <c r="J143" s="14" t="n"/>
      <c r="K143" s="14" t="n"/>
      <c r="L143" s="25" t="n"/>
      <c r="M143" s="26">
        <f>IF(OR(I143="",L143=""),"",ROUND(I143*L143,2))</f>
        <v/>
      </c>
      <c r="N143" s="24">
        <f>IF(OR(A143="",I143="",J143="",P143=0),"",SUMIFS($I$5:$I$404,$J$5:$J$404,J143,$A$5:$A$404,A143,$P$5:$P$404,1))</f>
        <v/>
      </c>
      <c r="O143" s="19">
        <f>IF(J143="","",IFERROR(IF(INDEX(Roster!$K$5:$K$204,MATCH(J143,Roster!$A$5:$A$204,0))="","No license on file",IF(INDEX(Roster!$K$5:$K$204,MATCH(J143,Roster!$A$5:$A$204,0))&lt;A143,"Expired on shift date","OK")),"Not on the roster"))</f>
        <v/>
      </c>
      <c r="P143" s="27">
        <f>IF(OR(K143="Confirmed",K143="Completed"),1,0)</f>
        <v/>
      </c>
      <c r="Q143" s="14" t="n"/>
    </row>
    <row r="144">
      <c r="A144" s="20" t="n"/>
      <c r="B144" s="21">
        <f>IF(A144="","",TEXT(A144,"ddd"))</f>
        <v/>
      </c>
      <c r="C144" s="14" t="n"/>
      <c r="D144" s="14" t="n"/>
      <c r="E144" s="14" t="n"/>
      <c r="F144" s="22" t="n"/>
      <c r="G144" s="22" t="n"/>
      <c r="H144" s="23" t="n"/>
      <c r="I144" s="24">
        <f>IF(OR(F144="",G144=""),"",ROUND(MAX(0,MOD(G144-F144,1)*24-N(H144)/60),2))</f>
        <v/>
      </c>
      <c r="J144" s="14" t="n"/>
      <c r="K144" s="14" t="n"/>
      <c r="L144" s="25" t="n"/>
      <c r="M144" s="26">
        <f>IF(OR(I144="",L144=""),"",ROUND(I144*L144,2))</f>
        <v/>
      </c>
      <c r="N144" s="24">
        <f>IF(OR(A144="",I144="",J144="",P144=0),"",SUMIFS($I$5:$I$404,$J$5:$J$404,J144,$A$5:$A$404,A144,$P$5:$P$404,1))</f>
        <v/>
      </c>
      <c r="O144" s="19">
        <f>IF(J144="","",IFERROR(IF(INDEX(Roster!$K$5:$K$204,MATCH(J144,Roster!$A$5:$A$204,0))="","No license on file",IF(INDEX(Roster!$K$5:$K$204,MATCH(J144,Roster!$A$5:$A$204,0))&lt;A144,"Expired on shift date","OK")),"Not on the roster"))</f>
        <v/>
      </c>
      <c r="P144" s="27">
        <f>IF(OR(K144="Confirmed",K144="Completed"),1,0)</f>
        <v/>
      </c>
      <c r="Q144" s="14" t="n"/>
    </row>
    <row r="145">
      <c r="A145" s="20" t="n"/>
      <c r="B145" s="21">
        <f>IF(A145="","",TEXT(A145,"ddd"))</f>
        <v/>
      </c>
      <c r="C145" s="14" t="n"/>
      <c r="D145" s="14" t="n"/>
      <c r="E145" s="14" t="n"/>
      <c r="F145" s="22" t="n"/>
      <c r="G145" s="22" t="n"/>
      <c r="H145" s="23" t="n"/>
      <c r="I145" s="24">
        <f>IF(OR(F145="",G145=""),"",ROUND(MAX(0,MOD(G145-F145,1)*24-N(H145)/60),2))</f>
        <v/>
      </c>
      <c r="J145" s="14" t="n"/>
      <c r="K145" s="14" t="n"/>
      <c r="L145" s="25" t="n"/>
      <c r="M145" s="26">
        <f>IF(OR(I145="",L145=""),"",ROUND(I145*L145,2))</f>
        <v/>
      </c>
      <c r="N145" s="24">
        <f>IF(OR(A145="",I145="",J145="",P145=0),"",SUMIFS($I$5:$I$404,$J$5:$J$404,J145,$A$5:$A$404,A145,$P$5:$P$404,1))</f>
        <v/>
      </c>
      <c r="O145" s="19">
        <f>IF(J145="","",IFERROR(IF(INDEX(Roster!$K$5:$K$204,MATCH(J145,Roster!$A$5:$A$204,0))="","No license on file",IF(INDEX(Roster!$K$5:$K$204,MATCH(J145,Roster!$A$5:$A$204,0))&lt;A145,"Expired on shift date","OK")),"Not on the roster"))</f>
        <v/>
      </c>
      <c r="P145" s="27">
        <f>IF(OR(K145="Confirmed",K145="Completed"),1,0)</f>
        <v/>
      </c>
      <c r="Q145" s="14" t="n"/>
    </row>
    <row r="146">
      <c r="A146" s="20" t="n"/>
      <c r="B146" s="21">
        <f>IF(A146="","",TEXT(A146,"ddd"))</f>
        <v/>
      </c>
      <c r="C146" s="14" t="n"/>
      <c r="D146" s="14" t="n"/>
      <c r="E146" s="14" t="n"/>
      <c r="F146" s="22" t="n"/>
      <c r="G146" s="22" t="n"/>
      <c r="H146" s="23" t="n"/>
      <c r="I146" s="24">
        <f>IF(OR(F146="",G146=""),"",ROUND(MAX(0,MOD(G146-F146,1)*24-N(H146)/60),2))</f>
        <v/>
      </c>
      <c r="J146" s="14" t="n"/>
      <c r="K146" s="14" t="n"/>
      <c r="L146" s="25" t="n"/>
      <c r="M146" s="26">
        <f>IF(OR(I146="",L146=""),"",ROUND(I146*L146,2))</f>
        <v/>
      </c>
      <c r="N146" s="24">
        <f>IF(OR(A146="",I146="",J146="",P146=0),"",SUMIFS($I$5:$I$404,$J$5:$J$404,J146,$A$5:$A$404,A146,$P$5:$P$404,1))</f>
        <v/>
      </c>
      <c r="O146" s="19">
        <f>IF(J146="","",IFERROR(IF(INDEX(Roster!$K$5:$K$204,MATCH(J146,Roster!$A$5:$A$204,0))="","No license on file",IF(INDEX(Roster!$K$5:$K$204,MATCH(J146,Roster!$A$5:$A$204,0))&lt;A146,"Expired on shift date","OK")),"Not on the roster"))</f>
        <v/>
      </c>
      <c r="P146" s="27">
        <f>IF(OR(K146="Confirmed",K146="Completed"),1,0)</f>
        <v/>
      </c>
      <c r="Q146" s="14" t="n"/>
    </row>
    <row r="147">
      <c r="A147" s="20" t="n"/>
      <c r="B147" s="21">
        <f>IF(A147="","",TEXT(A147,"ddd"))</f>
        <v/>
      </c>
      <c r="C147" s="14" t="n"/>
      <c r="D147" s="14" t="n"/>
      <c r="E147" s="14" t="n"/>
      <c r="F147" s="22" t="n"/>
      <c r="G147" s="22" t="n"/>
      <c r="H147" s="23" t="n"/>
      <c r="I147" s="24">
        <f>IF(OR(F147="",G147=""),"",ROUND(MAX(0,MOD(G147-F147,1)*24-N(H147)/60),2))</f>
        <v/>
      </c>
      <c r="J147" s="14" t="n"/>
      <c r="K147" s="14" t="n"/>
      <c r="L147" s="25" t="n"/>
      <c r="M147" s="26">
        <f>IF(OR(I147="",L147=""),"",ROUND(I147*L147,2))</f>
        <v/>
      </c>
      <c r="N147" s="24">
        <f>IF(OR(A147="",I147="",J147="",P147=0),"",SUMIFS($I$5:$I$404,$J$5:$J$404,J147,$A$5:$A$404,A147,$P$5:$P$404,1))</f>
        <v/>
      </c>
      <c r="O147" s="19">
        <f>IF(J147="","",IFERROR(IF(INDEX(Roster!$K$5:$K$204,MATCH(J147,Roster!$A$5:$A$204,0))="","No license on file",IF(INDEX(Roster!$K$5:$K$204,MATCH(J147,Roster!$A$5:$A$204,0))&lt;A147,"Expired on shift date","OK")),"Not on the roster"))</f>
        <v/>
      </c>
      <c r="P147" s="27">
        <f>IF(OR(K147="Confirmed",K147="Completed"),1,0)</f>
        <v/>
      </c>
      <c r="Q147" s="14" t="n"/>
    </row>
    <row r="148">
      <c r="A148" s="20" t="n"/>
      <c r="B148" s="21">
        <f>IF(A148="","",TEXT(A148,"ddd"))</f>
        <v/>
      </c>
      <c r="C148" s="14" t="n"/>
      <c r="D148" s="14" t="n"/>
      <c r="E148" s="14" t="n"/>
      <c r="F148" s="22" t="n"/>
      <c r="G148" s="22" t="n"/>
      <c r="H148" s="23" t="n"/>
      <c r="I148" s="24">
        <f>IF(OR(F148="",G148=""),"",ROUND(MAX(0,MOD(G148-F148,1)*24-N(H148)/60),2))</f>
        <v/>
      </c>
      <c r="J148" s="14" t="n"/>
      <c r="K148" s="14" t="n"/>
      <c r="L148" s="25" t="n"/>
      <c r="M148" s="26">
        <f>IF(OR(I148="",L148=""),"",ROUND(I148*L148,2))</f>
        <v/>
      </c>
      <c r="N148" s="24">
        <f>IF(OR(A148="",I148="",J148="",P148=0),"",SUMIFS($I$5:$I$404,$J$5:$J$404,J148,$A$5:$A$404,A148,$P$5:$P$404,1))</f>
        <v/>
      </c>
      <c r="O148" s="19">
        <f>IF(J148="","",IFERROR(IF(INDEX(Roster!$K$5:$K$204,MATCH(J148,Roster!$A$5:$A$204,0))="","No license on file",IF(INDEX(Roster!$K$5:$K$204,MATCH(J148,Roster!$A$5:$A$204,0))&lt;A148,"Expired on shift date","OK")),"Not on the roster"))</f>
        <v/>
      </c>
      <c r="P148" s="27">
        <f>IF(OR(K148="Confirmed",K148="Completed"),1,0)</f>
        <v/>
      </c>
      <c r="Q148" s="14" t="n"/>
    </row>
    <row r="149">
      <c r="A149" s="20" t="n"/>
      <c r="B149" s="21">
        <f>IF(A149="","",TEXT(A149,"ddd"))</f>
        <v/>
      </c>
      <c r="C149" s="14" t="n"/>
      <c r="D149" s="14" t="n"/>
      <c r="E149" s="14" t="n"/>
      <c r="F149" s="22" t="n"/>
      <c r="G149" s="22" t="n"/>
      <c r="H149" s="23" t="n"/>
      <c r="I149" s="24">
        <f>IF(OR(F149="",G149=""),"",ROUND(MAX(0,MOD(G149-F149,1)*24-N(H149)/60),2))</f>
        <v/>
      </c>
      <c r="J149" s="14" t="n"/>
      <c r="K149" s="14" t="n"/>
      <c r="L149" s="25" t="n"/>
      <c r="M149" s="26">
        <f>IF(OR(I149="",L149=""),"",ROUND(I149*L149,2))</f>
        <v/>
      </c>
      <c r="N149" s="24">
        <f>IF(OR(A149="",I149="",J149="",P149=0),"",SUMIFS($I$5:$I$404,$J$5:$J$404,J149,$A$5:$A$404,A149,$P$5:$P$404,1))</f>
        <v/>
      </c>
      <c r="O149" s="19">
        <f>IF(J149="","",IFERROR(IF(INDEX(Roster!$K$5:$K$204,MATCH(J149,Roster!$A$5:$A$204,0))="","No license on file",IF(INDEX(Roster!$K$5:$K$204,MATCH(J149,Roster!$A$5:$A$204,0))&lt;A149,"Expired on shift date","OK")),"Not on the roster"))</f>
        <v/>
      </c>
      <c r="P149" s="27">
        <f>IF(OR(K149="Confirmed",K149="Completed"),1,0)</f>
        <v/>
      </c>
      <c r="Q149" s="14" t="n"/>
    </row>
    <row r="150">
      <c r="A150" s="20" t="n"/>
      <c r="B150" s="21">
        <f>IF(A150="","",TEXT(A150,"ddd"))</f>
        <v/>
      </c>
      <c r="C150" s="14" t="n"/>
      <c r="D150" s="14" t="n"/>
      <c r="E150" s="14" t="n"/>
      <c r="F150" s="22" t="n"/>
      <c r="G150" s="22" t="n"/>
      <c r="H150" s="23" t="n"/>
      <c r="I150" s="24">
        <f>IF(OR(F150="",G150=""),"",ROUND(MAX(0,MOD(G150-F150,1)*24-N(H150)/60),2))</f>
        <v/>
      </c>
      <c r="J150" s="14" t="n"/>
      <c r="K150" s="14" t="n"/>
      <c r="L150" s="25" t="n"/>
      <c r="M150" s="26">
        <f>IF(OR(I150="",L150=""),"",ROUND(I150*L150,2))</f>
        <v/>
      </c>
      <c r="N150" s="24">
        <f>IF(OR(A150="",I150="",J150="",P150=0),"",SUMIFS($I$5:$I$404,$J$5:$J$404,J150,$A$5:$A$404,A150,$P$5:$P$404,1))</f>
        <v/>
      </c>
      <c r="O150" s="19">
        <f>IF(J150="","",IFERROR(IF(INDEX(Roster!$K$5:$K$204,MATCH(J150,Roster!$A$5:$A$204,0))="","No license on file",IF(INDEX(Roster!$K$5:$K$204,MATCH(J150,Roster!$A$5:$A$204,0))&lt;A150,"Expired on shift date","OK")),"Not on the roster"))</f>
        <v/>
      </c>
      <c r="P150" s="27">
        <f>IF(OR(K150="Confirmed",K150="Completed"),1,0)</f>
        <v/>
      </c>
      <c r="Q150" s="14" t="n"/>
    </row>
    <row r="151">
      <c r="A151" s="20" t="n"/>
      <c r="B151" s="21">
        <f>IF(A151="","",TEXT(A151,"ddd"))</f>
        <v/>
      </c>
      <c r="C151" s="14" t="n"/>
      <c r="D151" s="14" t="n"/>
      <c r="E151" s="14" t="n"/>
      <c r="F151" s="22" t="n"/>
      <c r="G151" s="22" t="n"/>
      <c r="H151" s="23" t="n"/>
      <c r="I151" s="24">
        <f>IF(OR(F151="",G151=""),"",ROUND(MAX(0,MOD(G151-F151,1)*24-N(H151)/60),2))</f>
        <v/>
      </c>
      <c r="J151" s="14" t="n"/>
      <c r="K151" s="14" t="n"/>
      <c r="L151" s="25" t="n"/>
      <c r="M151" s="26">
        <f>IF(OR(I151="",L151=""),"",ROUND(I151*L151,2))</f>
        <v/>
      </c>
      <c r="N151" s="24">
        <f>IF(OR(A151="",I151="",J151="",P151=0),"",SUMIFS($I$5:$I$404,$J$5:$J$404,J151,$A$5:$A$404,A151,$P$5:$P$404,1))</f>
        <v/>
      </c>
      <c r="O151" s="19">
        <f>IF(J151="","",IFERROR(IF(INDEX(Roster!$K$5:$K$204,MATCH(J151,Roster!$A$5:$A$204,0))="","No license on file",IF(INDEX(Roster!$K$5:$K$204,MATCH(J151,Roster!$A$5:$A$204,0))&lt;A151,"Expired on shift date","OK")),"Not on the roster"))</f>
        <v/>
      </c>
      <c r="P151" s="27">
        <f>IF(OR(K151="Confirmed",K151="Completed"),1,0)</f>
        <v/>
      </c>
      <c r="Q151" s="14" t="n"/>
    </row>
    <row r="152">
      <c r="A152" s="20" t="n"/>
      <c r="B152" s="21">
        <f>IF(A152="","",TEXT(A152,"ddd"))</f>
        <v/>
      </c>
      <c r="C152" s="14" t="n"/>
      <c r="D152" s="14" t="n"/>
      <c r="E152" s="14" t="n"/>
      <c r="F152" s="22" t="n"/>
      <c r="G152" s="22" t="n"/>
      <c r="H152" s="23" t="n"/>
      <c r="I152" s="24">
        <f>IF(OR(F152="",G152=""),"",ROUND(MAX(0,MOD(G152-F152,1)*24-N(H152)/60),2))</f>
        <v/>
      </c>
      <c r="J152" s="14" t="n"/>
      <c r="K152" s="14" t="n"/>
      <c r="L152" s="25" t="n"/>
      <c r="M152" s="26">
        <f>IF(OR(I152="",L152=""),"",ROUND(I152*L152,2))</f>
        <v/>
      </c>
      <c r="N152" s="24">
        <f>IF(OR(A152="",I152="",J152="",P152=0),"",SUMIFS($I$5:$I$404,$J$5:$J$404,J152,$A$5:$A$404,A152,$P$5:$P$404,1))</f>
        <v/>
      </c>
      <c r="O152" s="19">
        <f>IF(J152="","",IFERROR(IF(INDEX(Roster!$K$5:$K$204,MATCH(J152,Roster!$A$5:$A$204,0))="","No license on file",IF(INDEX(Roster!$K$5:$K$204,MATCH(J152,Roster!$A$5:$A$204,0))&lt;A152,"Expired on shift date","OK")),"Not on the roster"))</f>
        <v/>
      </c>
      <c r="P152" s="27">
        <f>IF(OR(K152="Confirmed",K152="Completed"),1,0)</f>
        <v/>
      </c>
      <c r="Q152" s="14" t="n"/>
    </row>
    <row r="153">
      <c r="A153" s="20" t="n"/>
      <c r="B153" s="21">
        <f>IF(A153="","",TEXT(A153,"ddd"))</f>
        <v/>
      </c>
      <c r="C153" s="14" t="n"/>
      <c r="D153" s="14" t="n"/>
      <c r="E153" s="14" t="n"/>
      <c r="F153" s="22" t="n"/>
      <c r="G153" s="22" t="n"/>
      <c r="H153" s="23" t="n"/>
      <c r="I153" s="24">
        <f>IF(OR(F153="",G153=""),"",ROUND(MAX(0,MOD(G153-F153,1)*24-N(H153)/60),2))</f>
        <v/>
      </c>
      <c r="J153" s="14" t="n"/>
      <c r="K153" s="14" t="n"/>
      <c r="L153" s="25" t="n"/>
      <c r="M153" s="26">
        <f>IF(OR(I153="",L153=""),"",ROUND(I153*L153,2))</f>
        <v/>
      </c>
      <c r="N153" s="24">
        <f>IF(OR(A153="",I153="",J153="",P153=0),"",SUMIFS($I$5:$I$404,$J$5:$J$404,J153,$A$5:$A$404,A153,$P$5:$P$404,1))</f>
        <v/>
      </c>
      <c r="O153" s="19">
        <f>IF(J153="","",IFERROR(IF(INDEX(Roster!$K$5:$K$204,MATCH(J153,Roster!$A$5:$A$204,0))="","No license on file",IF(INDEX(Roster!$K$5:$K$204,MATCH(J153,Roster!$A$5:$A$204,0))&lt;A153,"Expired on shift date","OK")),"Not on the roster"))</f>
        <v/>
      </c>
      <c r="P153" s="27">
        <f>IF(OR(K153="Confirmed",K153="Completed"),1,0)</f>
        <v/>
      </c>
      <c r="Q153" s="14" t="n"/>
    </row>
    <row r="154">
      <c r="A154" s="20" t="n"/>
      <c r="B154" s="21">
        <f>IF(A154="","",TEXT(A154,"ddd"))</f>
        <v/>
      </c>
      <c r="C154" s="14" t="n"/>
      <c r="D154" s="14" t="n"/>
      <c r="E154" s="14" t="n"/>
      <c r="F154" s="22" t="n"/>
      <c r="G154" s="22" t="n"/>
      <c r="H154" s="23" t="n"/>
      <c r="I154" s="24">
        <f>IF(OR(F154="",G154=""),"",ROUND(MAX(0,MOD(G154-F154,1)*24-N(H154)/60),2))</f>
        <v/>
      </c>
      <c r="J154" s="14" t="n"/>
      <c r="K154" s="14" t="n"/>
      <c r="L154" s="25" t="n"/>
      <c r="M154" s="26">
        <f>IF(OR(I154="",L154=""),"",ROUND(I154*L154,2))</f>
        <v/>
      </c>
      <c r="N154" s="24">
        <f>IF(OR(A154="",I154="",J154="",P154=0),"",SUMIFS($I$5:$I$404,$J$5:$J$404,J154,$A$5:$A$404,A154,$P$5:$P$404,1))</f>
        <v/>
      </c>
      <c r="O154" s="19">
        <f>IF(J154="","",IFERROR(IF(INDEX(Roster!$K$5:$K$204,MATCH(J154,Roster!$A$5:$A$204,0))="","No license on file",IF(INDEX(Roster!$K$5:$K$204,MATCH(J154,Roster!$A$5:$A$204,0))&lt;A154,"Expired on shift date","OK")),"Not on the roster"))</f>
        <v/>
      </c>
      <c r="P154" s="27">
        <f>IF(OR(K154="Confirmed",K154="Completed"),1,0)</f>
        <v/>
      </c>
      <c r="Q154" s="14" t="n"/>
    </row>
    <row r="155">
      <c r="A155" s="20" t="n"/>
      <c r="B155" s="21">
        <f>IF(A155="","",TEXT(A155,"ddd"))</f>
        <v/>
      </c>
      <c r="C155" s="14" t="n"/>
      <c r="D155" s="14" t="n"/>
      <c r="E155" s="14" t="n"/>
      <c r="F155" s="22" t="n"/>
      <c r="G155" s="22" t="n"/>
      <c r="H155" s="23" t="n"/>
      <c r="I155" s="24">
        <f>IF(OR(F155="",G155=""),"",ROUND(MAX(0,MOD(G155-F155,1)*24-N(H155)/60),2))</f>
        <v/>
      </c>
      <c r="J155" s="14" t="n"/>
      <c r="K155" s="14" t="n"/>
      <c r="L155" s="25" t="n"/>
      <c r="M155" s="26">
        <f>IF(OR(I155="",L155=""),"",ROUND(I155*L155,2))</f>
        <v/>
      </c>
      <c r="N155" s="24">
        <f>IF(OR(A155="",I155="",J155="",P155=0),"",SUMIFS($I$5:$I$404,$J$5:$J$404,J155,$A$5:$A$404,A155,$P$5:$P$404,1))</f>
        <v/>
      </c>
      <c r="O155" s="19">
        <f>IF(J155="","",IFERROR(IF(INDEX(Roster!$K$5:$K$204,MATCH(J155,Roster!$A$5:$A$204,0))="","No license on file",IF(INDEX(Roster!$K$5:$K$204,MATCH(J155,Roster!$A$5:$A$204,0))&lt;A155,"Expired on shift date","OK")),"Not on the roster"))</f>
        <v/>
      </c>
      <c r="P155" s="27">
        <f>IF(OR(K155="Confirmed",K155="Completed"),1,0)</f>
        <v/>
      </c>
      <c r="Q155" s="14" t="n"/>
    </row>
    <row r="156">
      <c r="A156" s="20" t="n"/>
      <c r="B156" s="21">
        <f>IF(A156="","",TEXT(A156,"ddd"))</f>
        <v/>
      </c>
      <c r="C156" s="14" t="n"/>
      <c r="D156" s="14" t="n"/>
      <c r="E156" s="14" t="n"/>
      <c r="F156" s="22" t="n"/>
      <c r="G156" s="22" t="n"/>
      <c r="H156" s="23" t="n"/>
      <c r="I156" s="24">
        <f>IF(OR(F156="",G156=""),"",ROUND(MAX(0,MOD(G156-F156,1)*24-N(H156)/60),2))</f>
        <v/>
      </c>
      <c r="J156" s="14" t="n"/>
      <c r="K156" s="14" t="n"/>
      <c r="L156" s="25" t="n"/>
      <c r="M156" s="26">
        <f>IF(OR(I156="",L156=""),"",ROUND(I156*L156,2))</f>
        <v/>
      </c>
      <c r="N156" s="24">
        <f>IF(OR(A156="",I156="",J156="",P156=0),"",SUMIFS($I$5:$I$404,$J$5:$J$404,J156,$A$5:$A$404,A156,$P$5:$P$404,1))</f>
        <v/>
      </c>
      <c r="O156" s="19">
        <f>IF(J156="","",IFERROR(IF(INDEX(Roster!$K$5:$K$204,MATCH(J156,Roster!$A$5:$A$204,0))="","No license on file",IF(INDEX(Roster!$K$5:$K$204,MATCH(J156,Roster!$A$5:$A$204,0))&lt;A156,"Expired on shift date","OK")),"Not on the roster"))</f>
        <v/>
      </c>
      <c r="P156" s="27">
        <f>IF(OR(K156="Confirmed",K156="Completed"),1,0)</f>
        <v/>
      </c>
      <c r="Q156" s="14" t="n"/>
    </row>
    <row r="157">
      <c r="A157" s="20" t="n"/>
      <c r="B157" s="21">
        <f>IF(A157="","",TEXT(A157,"ddd"))</f>
        <v/>
      </c>
      <c r="C157" s="14" t="n"/>
      <c r="D157" s="14" t="n"/>
      <c r="E157" s="14" t="n"/>
      <c r="F157" s="22" t="n"/>
      <c r="G157" s="22" t="n"/>
      <c r="H157" s="23" t="n"/>
      <c r="I157" s="24">
        <f>IF(OR(F157="",G157=""),"",ROUND(MAX(0,MOD(G157-F157,1)*24-N(H157)/60),2))</f>
        <v/>
      </c>
      <c r="J157" s="14" t="n"/>
      <c r="K157" s="14" t="n"/>
      <c r="L157" s="25" t="n"/>
      <c r="M157" s="26">
        <f>IF(OR(I157="",L157=""),"",ROUND(I157*L157,2))</f>
        <v/>
      </c>
      <c r="N157" s="24">
        <f>IF(OR(A157="",I157="",J157="",P157=0),"",SUMIFS($I$5:$I$404,$J$5:$J$404,J157,$A$5:$A$404,A157,$P$5:$P$404,1))</f>
        <v/>
      </c>
      <c r="O157" s="19">
        <f>IF(J157="","",IFERROR(IF(INDEX(Roster!$K$5:$K$204,MATCH(J157,Roster!$A$5:$A$204,0))="","No license on file",IF(INDEX(Roster!$K$5:$K$204,MATCH(J157,Roster!$A$5:$A$204,0))&lt;A157,"Expired on shift date","OK")),"Not on the roster"))</f>
        <v/>
      </c>
      <c r="P157" s="27">
        <f>IF(OR(K157="Confirmed",K157="Completed"),1,0)</f>
        <v/>
      </c>
      <c r="Q157" s="14" t="n"/>
    </row>
    <row r="158">
      <c r="A158" s="20" t="n"/>
      <c r="B158" s="21">
        <f>IF(A158="","",TEXT(A158,"ddd"))</f>
        <v/>
      </c>
      <c r="C158" s="14" t="n"/>
      <c r="D158" s="14" t="n"/>
      <c r="E158" s="14" t="n"/>
      <c r="F158" s="22" t="n"/>
      <c r="G158" s="22" t="n"/>
      <c r="H158" s="23" t="n"/>
      <c r="I158" s="24">
        <f>IF(OR(F158="",G158=""),"",ROUND(MAX(0,MOD(G158-F158,1)*24-N(H158)/60),2))</f>
        <v/>
      </c>
      <c r="J158" s="14" t="n"/>
      <c r="K158" s="14" t="n"/>
      <c r="L158" s="25" t="n"/>
      <c r="M158" s="26">
        <f>IF(OR(I158="",L158=""),"",ROUND(I158*L158,2))</f>
        <v/>
      </c>
      <c r="N158" s="24">
        <f>IF(OR(A158="",I158="",J158="",P158=0),"",SUMIFS($I$5:$I$404,$J$5:$J$404,J158,$A$5:$A$404,A158,$P$5:$P$404,1))</f>
        <v/>
      </c>
      <c r="O158" s="19">
        <f>IF(J158="","",IFERROR(IF(INDEX(Roster!$K$5:$K$204,MATCH(J158,Roster!$A$5:$A$204,0))="","No license on file",IF(INDEX(Roster!$K$5:$K$204,MATCH(J158,Roster!$A$5:$A$204,0))&lt;A158,"Expired on shift date","OK")),"Not on the roster"))</f>
        <v/>
      </c>
      <c r="P158" s="27">
        <f>IF(OR(K158="Confirmed",K158="Completed"),1,0)</f>
        <v/>
      </c>
      <c r="Q158" s="14" t="n"/>
    </row>
    <row r="159">
      <c r="A159" s="20" t="n"/>
      <c r="B159" s="21">
        <f>IF(A159="","",TEXT(A159,"ddd"))</f>
        <v/>
      </c>
      <c r="C159" s="14" t="n"/>
      <c r="D159" s="14" t="n"/>
      <c r="E159" s="14" t="n"/>
      <c r="F159" s="22" t="n"/>
      <c r="G159" s="22" t="n"/>
      <c r="H159" s="23" t="n"/>
      <c r="I159" s="24">
        <f>IF(OR(F159="",G159=""),"",ROUND(MAX(0,MOD(G159-F159,1)*24-N(H159)/60),2))</f>
        <v/>
      </c>
      <c r="J159" s="14" t="n"/>
      <c r="K159" s="14" t="n"/>
      <c r="L159" s="25" t="n"/>
      <c r="M159" s="26">
        <f>IF(OR(I159="",L159=""),"",ROUND(I159*L159,2))</f>
        <v/>
      </c>
      <c r="N159" s="24">
        <f>IF(OR(A159="",I159="",J159="",P159=0),"",SUMIFS($I$5:$I$404,$J$5:$J$404,J159,$A$5:$A$404,A159,$P$5:$P$404,1))</f>
        <v/>
      </c>
      <c r="O159" s="19">
        <f>IF(J159="","",IFERROR(IF(INDEX(Roster!$K$5:$K$204,MATCH(J159,Roster!$A$5:$A$204,0))="","No license on file",IF(INDEX(Roster!$K$5:$K$204,MATCH(J159,Roster!$A$5:$A$204,0))&lt;A159,"Expired on shift date","OK")),"Not on the roster"))</f>
        <v/>
      </c>
      <c r="P159" s="27">
        <f>IF(OR(K159="Confirmed",K159="Completed"),1,0)</f>
        <v/>
      </c>
      <c r="Q159" s="14" t="n"/>
    </row>
    <row r="160">
      <c r="A160" s="20" t="n"/>
      <c r="B160" s="21">
        <f>IF(A160="","",TEXT(A160,"ddd"))</f>
        <v/>
      </c>
      <c r="C160" s="14" t="n"/>
      <c r="D160" s="14" t="n"/>
      <c r="E160" s="14" t="n"/>
      <c r="F160" s="22" t="n"/>
      <c r="G160" s="22" t="n"/>
      <c r="H160" s="23" t="n"/>
      <c r="I160" s="24">
        <f>IF(OR(F160="",G160=""),"",ROUND(MAX(0,MOD(G160-F160,1)*24-N(H160)/60),2))</f>
        <v/>
      </c>
      <c r="J160" s="14" t="n"/>
      <c r="K160" s="14" t="n"/>
      <c r="L160" s="25" t="n"/>
      <c r="M160" s="26">
        <f>IF(OR(I160="",L160=""),"",ROUND(I160*L160,2))</f>
        <v/>
      </c>
      <c r="N160" s="24">
        <f>IF(OR(A160="",I160="",J160="",P160=0),"",SUMIFS($I$5:$I$404,$J$5:$J$404,J160,$A$5:$A$404,A160,$P$5:$P$404,1))</f>
        <v/>
      </c>
      <c r="O160" s="19">
        <f>IF(J160="","",IFERROR(IF(INDEX(Roster!$K$5:$K$204,MATCH(J160,Roster!$A$5:$A$204,0))="","No license on file",IF(INDEX(Roster!$K$5:$K$204,MATCH(J160,Roster!$A$5:$A$204,0))&lt;A160,"Expired on shift date","OK")),"Not on the roster"))</f>
        <v/>
      </c>
      <c r="P160" s="27">
        <f>IF(OR(K160="Confirmed",K160="Completed"),1,0)</f>
        <v/>
      </c>
      <c r="Q160" s="14" t="n"/>
    </row>
    <row r="161">
      <c r="A161" s="20" t="n"/>
      <c r="B161" s="21">
        <f>IF(A161="","",TEXT(A161,"ddd"))</f>
        <v/>
      </c>
      <c r="C161" s="14" t="n"/>
      <c r="D161" s="14" t="n"/>
      <c r="E161" s="14" t="n"/>
      <c r="F161" s="22" t="n"/>
      <c r="G161" s="22" t="n"/>
      <c r="H161" s="23" t="n"/>
      <c r="I161" s="24">
        <f>IF(OR(F161="",G161=""),"",ROUND(MAX(0,MOD(G161-F161,1)*24-N(H161)/60),2))</f>
        <v/>
      </c>
      <c r="J161" s="14" t="n"/>
      <c r="K161" s="14" t="n"/>
      <c r="L161" s="25" t="n"/>
      <c r="M161" s="26">
        <f>IF(OR(I161="",L161=""),"",ROUND(I161*L161,2))</f>
        <v/>
      </c>
      <c r="N161" s="24">
        <f>IF(OR(A161="",I161="",J161="",P161=0),"",SUMIFS($I$5:$I$404,$J$5:$J$404,J161,$A$5:$A$404,A161,$P$5:$P$404,1))</f>
        <v/>
      </c>
      <c r="O161" s="19">
        <f>IF(J161="","",IFERROR(IF(INDEX(Roster!$K$5:$K$204,MATCH(J161,Roster!$A$5:$A$204,0))="","No license on file",IF(INDEX(Roster!$K$5:$K$204,MATCH(J161,Roster!$A$5:$A$204,0))&lt;A161,"Expired on shift date","OK")),"Not on the roster"))</f>
        <v/>
      </c>
      <c r="P161" s="27">
        <f>IF(OR(K161="Confirmed",K161="Completed"),1,0)</f>
        <v/>
      </c>
      <c r="Q161" s="14" t="n"/>
    </row>
    <row r="162">
      <c r="A162" s="20" t="n"/>
      <c r="B162" s="21">
        <f>IF(A162="","",TEXT(A162,"ddd"))</f>
        <v/>
      </c>
      <c r="C162" s="14" t="n"/>
      <c r="D162" s="14" t="n"/>
      <c r="E162" s="14" t="n"/>
      <c r="F162" s="22" t="n"/>
      <c r="G162" s="22" t="n"/>
      <c r="H162" s="23" t="n"/>
      <c r="I162" s="24">
        <f>IF(OR(F162="",G162=""),"",ROUND(MAX(0,MOD(G162-F162,1)*24-N(H162)/60),2))</f>
        <v/>
      </c>
      <c r="J162" s="14" t="n"/>
      <c r="K162" s="14" t="n"/>
      <c r="L162" s="25" t="n"/>
      <c r="M162" s="26">
        <f>IF(OR(I162="",L162=""),"",ROUND(I162*L162,2))</f>
        <v/>
      </c>
      <c r="N162" s="24">
        <f>IF(OR(A162="",I162="",J162="",P162=0),"",SUMIFS($I$5:$I$404,$J$5:$J$404,J162,$A$5:$A$404,A162,$P$5:$P$404,1))</f>
        <v/>
      </c>
      <c r="O162" s="19">
        <f>IF(J162="","",IFERROR(IF(INDEX(Roster!$K$5:$K$204,MATCH(J162,Roster!$A$5:$A$204,0))="","No license on file",IF(INDEX(Roster!$K$5:$K$204,MATCH(J162,Roster!$A$5:$A$204,0))&lt;A162,"Expired on shift date","OK")),"Not on the roster"))</f>
        <v/>
      </c>
      <c r="P162" s="27">
        <f>IF(OR(K162="Confirmed",K162="Completed"),1,0)</f>
        <v/>
      </c>
      <c r="Q162" s="14" t="n"/>
    </row>
    <row r="163">
      <c r="A163" s="20" t="n"/>
      <c r="B163" s="21">
        <f>IF(A163="","",TEXT(A163,"ddd"))</f>
        <v/>
      </c>
      <c r="C163" s="14" t="n"/>
      <c r="D163" s="14" t="n"/>
      <c r="E163" s="14" t="n"/>
      <c r="F163" s="22" t="n"/>
      <c r="G163" s="22" t="n"/>
      <c r="H163" s="23" t="n"/>
      <c r="I163" s="24">
        <f>IF(OR(F163="",G163=""),"",ROUND(MAX(0,MOD(G163-F163,1)*24-N(H163)/60),2))</f>
        <v/>
      </c>
      <c r="J163" s="14" t="n"/>
      <c r="K163" s="14" t="n"/>
      <c r="L163" s="25" t="n"/>
      <c r="M163" s="26">
        <f>IF(OR(I163="",L163=""),"",ROUND(I163*L163,2))</f>
        <v/>
      </c>
      <c r="N163" s="24">
        <f>IF(OR(A163="",I163="",J163="",P163=0),"",SUMIFS($I$5:$I$404,$J$5:$J$404,J163,$A$5:$A$404,A163,$P$5:$P$404,1))</f>
        <v/>
      </c>
      <c r="O163" s="19">
        <f>IF(J163="","",IFERROR(IF(INDEX(Roster!$K$5:$K$204,MATCH(J163,Roster!$A$5:$A$204,0))="","No license on file",IF(INDEX(Roster!$K$5:$K$204,MATCH(J163,Roster!$A$5:$A$204,0))&lt;A163,"Expired on shift date","OK")),"Not on the roster"))</f>
        <v/>
      </c>
      <c r="P163" s="27">
        <f>IF(OR(K163="Confirmed",K163="Completed"),1,0)</f>
        <v/>
      </c>
      <c r="Q163" s="14" t="n"/>
    </row>
    <row r="164">
      <c r="A164" s="20" t="n"/>
      <c r="B164" s="21">
        <f>IF(A164="","",TEXT(A164,"ddd"))</f>
        <v/>
      </c>
      <c r="C164" s="14" t="n"/>
      <c r="D164" s="14" t="n"/>
      <c r="E164" s="14" t="n"/>
      <c r="F164" s="22" t="n"/>
      <c r="G164" s="22" t="n"/>
      <c r="H164" s="23" t="n"/>
      <c r="I164" s="24">
        <f>IF(OR(F164="",G164=""),"",ROUND(MAX(0,MOD(G164-F164,1)*24-N(H164)/60),2))</f>
        <v/>
      </c>
      <c r="J164" s="14" t="n"/>
      <c r="K164" s="14" t="n"/>
      <c r="L164" s="25" t="n"/>
      <c r="M164" s="26">
        <f>IF(OR(I164="",L164=""),"",ROUND(I164*L164,2))</f>
        <v/>
      </c>
      <c r="N164" s="24">
        <f>IF(OR(A164="",I164="",J164="",P164=0),"",SUMIFS($I$5:$I$404,$J$5:$J$404,J164,$A$5:$A$404,A164,$P$5:$P$404,1))</f>
        <v/>
      </c>
      <c r="O164" s="19">
        <f>IF(J164="","",IFERROR(IF(INDEX(Roster!$K$5:$K$204,MATCH(J164,Roster!$A$5:$A$204,0))="","No license on file",IF(INDEX(Roster!$K$5:$K$204,MATCH(J164,Roster!$A$5:$A$204,0))&lt;A164,"Expired on shift date","OK")),"Not on the roster"))</f>
        <v/>
      </c>
      <c r="P164" s="27">
        <f>IF(OR(K164="Confirmed",K164="Completed"),1,0)</f>
        <v/>
      </c>
      <c r="Q164" s="14" t="n"/>
    </row>
    <row r="165">
      <c r="A165" s="20" t="n"/>
      <c r="B165" s="21">
        <f>IF(A165="","",TEXT(A165,"ddd"))</f>
        <v/>
      </c>
      <c r="C165" s="14" t="n"/>
      <c r="D165" s="14" t="n"/>
      <c r="E165" s="14" t="n"/>
      <c r="F165" s="22" t="n"/>
      <c r="G165" s="22" t="n"/>
      <c r="H165" s="23" t="n"/>
      <c r="I165" s="24">
        <f>IF(OR(F165="",G165=""),"",ROUND(MAX(0,MOD(G165-F165,1)*24-N(H165)/60),2))</f>
        <v/>
      </c>
      <c r="J165" s="14" t="n"/>
      <c r="K165" s="14" t="n"/>
      <c r="L165" s="25" t="n"/>
      <c r="M165" s="26">
        <f>IF(OR(I165="",L165=""),"",ROUND(I165*L165,2))</f>
        <v/>
      </c>
      <c r="N165" s="24">
        <f>IF(OR(A165="",I165="",J165="",P165=0),"",SUMIFS($I$5:$I$404,$J$5:$J$404,J165,$A$5:$A$404,A165,$P$5:$P$404,1))</f>
        <v/>
      </c>
      <c r="O165" s="19">
        <f>IF(J165="","",IFERROR(IF(INDEX(Roster!$K$5:$K$204,MATCH(J165,Roster!$A$5:$A$204,0))="","No license on file",IF(INDEX(Roster!$K$5:$K$204,MATCH(J165,Roster!$A$5:$A$204,0))&lt;A165,"Expired on shift date","OK")),"Not on the roster"))</f>
        <v/>
      </c>
      <c r="P165" s="27">
        <f>IF(OR(K165="Confirmed",K165="Completed"),1,0)</f>
        <v/>
      </c>
      <c r="Q165" s="14" t="n"/>
    </row>
    <row r="166">
      <c r="A166" s="20" t="n"/>
      <c r="B166" s="21">
        <f>IF(A166="","",TEXT(A166,"ddd"))</f>
        <v/>
      </c>
      <c r="C166" s="14" t="n"/>
      <c r="D166" s="14" t="n"/>
      <c r="E166" s="14" t="n"/>
      <c r="F166" s="22" t="n"/>
      <c r="G166" s="22" t="n"/>
      <c r="H166" s="23" t="n"/>
      <c r="I166" s="24">
        <f>IF(OR(F166="",G166=""),"",ROUND(MAX(0,MOD(G166-F166,1)*24-N(H166)/60),2))</f>
        <v/>
      </c>
      <c r="J166" s="14" t="n"/>
      <c r="K166" s="14" t="n"/>
      <c r="L166" s="25" t="n"/>
      <c r="M166" s="26">
        <f>IF(OR(I166="",L166=""),"",ROUND(I166*L166,2))</f>
        <v/>
      </c>
      <c r="N166" s="24">
        <f>IF(OR(A166="",I166="",J166="",P166=0),"",SUMIFS($I$5:$I$404,$J$5:$J$404,J166,$A$5:$A$404,A166,$P$5:$P$404,1))</f>
        <v/>
      </c>
      <c r="O166" s="19">
        <f>IF(J166="","",IFERROR(IF(INDEX(Roster!$K$5:$K$204,MATCH(J166,Roster!$A$5:$A$204,0))="","No license on file",IF(INDEX(Roster!$K$5:$K$204,MATCH(J166,Roster!$A$5:$A$204,0))&lt;A166,"Expired on shift date","OK")),"Not on the roster"))</f>
        <v/>
      </c>
      <c r="P166" s="27">
        <f>IF(OR(K166="Confirmed",K166="Completed"),1,0)</f>
        <v/>
      </c>
      <c r="Q166" s="14" t="n"/>
    </row>
    <row r="167">
      <c r="A167" s="20" t="n"/>
      <c r="B167" s="21">
        <f>IF(A167="","",TEXT(A167,"ddd"))</f>
        <v/>
      </c>
      <c r="C167" s="14" t="n"/>
      <c r="D167" s="14" t="n"/>
      <c r="E167" s="14" t="n"/>
      <c r="F167" s="22" t="n"/>
      <c r="G167" s="22" t="n"/>
      <c r="H167" s="23" t="n"/>
      <c r="I167" s="24">
        <f>IF(OR(F167="",G167=""),"",ROUND(MAX(0,MOD(G167-F167,1)*24-N(H167)/60),2))</f>
        <v/>
      </c>
      <c r="J167" s="14" t="n"/>
      <c r="K167" s="14" t="n"/>
      <c r="L167" s="25" t="n"/>
      <c r="M167" s="26">
        <f>IF(OR(I167="",L167=""),"",ROUND(I167*L167,2))</f>
        <v/>
      </c>
      <c r="N167" s="24">
        <f>IF(OR(A167="",I167="",J167="",P167=0),"",SUMIFS($I$5:$I$404,$J$5:$J$404,J167,$A$5:$A$404,A167,$P$5:$P$404,1))</f>
        <v/>
      </c>
      <c r="O167" s="19">
        <f>IF(J167="","",IFERROR(IF(INDEX(Roster!$K$5:$K$204,MATCH(J167,Roster!$A$5:$A$204,0))="","No license on file",IF(INDEX(Roster!$K$5:$K$204,MATCH(J167,Roster!$A$5:$A$204,0))&lt;A167,"Expired on shift date","OK")),"Not on the roster"))</f>
        <v/>
      </c>
      <c r="P167" s="27">
        <f>IF(OR(K167="Confirmed",K167="Completed"),1,0)</f>
        <v/>
      </c>
      <c r="Q167" s="14" t="n"/>
    </row>
    <row r="168">
      <c r="A168" s="20" t="n"/>
      <c r="B168" s="21">
        <f>IF(A168="","",TEXT(A168,"ddd"))</f>
        <v/>
      </c>
      <c r="C168" s="14" t="n"/>
      <c r="D168" s="14" t="n"/>
      <c r="E168" s="14" t="n"/>
      <c r="F168" s="22" t="n"/>
      <c r="G168" s="22" t="n"/>
      <c r="H168" s="23" t="n"/>
      <c r="I168" s="24">
        <f>IF(OR(F168="",G168=""),"",ROUND(MAX(0,MOD(G168-F168,1)*24-N(H168)/60),2))</f>
        <v/>
      </c>
      <c r="J168" s="14" t="n"/>
      <c r="K168" s="14" t="n"/>
      <c r="L168" s="25" t="n"/>
      <c r="M168" s="26">
        <f>IF(OR(I168="",L168=""),"",ROUND(I168*L168,2))</f>
        <v/>
      </c>
      <c r="N168" s="24">
        <f>IF(OR(A168="",I168="",J168="",P168=0),"",SUMIFS($I$5:$I$404,$J$5:$J$404,J168,$A$5:$A$404,A168,$P$5:$P$404,1))</f>
        <v/>
      </c>
      <c r="O168" s="19">
        <f>IF(J168="","",IFERROR(IF(INDEX(Roster!$K$5:$K$204,MATCH(J168,Roster!$A$5:$A$204,0))="","No license on file",IF(INDEX(Roster!$K$5:$K$204,MATCH(J168,Roster!$A$5:$A$204,0))&lt;A168,"Expired on shift date","OK")),"Not on the roster"))</f>
        <v/>
      </c>
      <c r="P168" s="27">
        <f>IF(OR(K168="Confirmed",K168="Completed"),1,0)</f>
        <v/>
      </c>
      <c r="Q168" s="14" t="n"/>
    </row>
    <row r="169">
      <c r="A169" s="20" t="n"/>
      <c r="B169" s="21">
        <f>IF(A169="","",TEXT(A169,"ddd"))</f>
        <v/>
      </c>
      <c r="C169" s="14" t="n"/>
      <c r="D169" s="14" t="n"/>
      <c r="E169" s="14" t="n"/>
      <c r="F169" s="22" t="n"/>
      <c r="G169" s="22" t="n"/>
      <c r="H169" s="23" t="n"/>
      <c r="I169" s="24">
        <f>IF(OR(F169="",G169=""),"",ROUND(MAX(0,MOD(G169-F169,1)*24-N(H169)/60),2))</f>
        <v/>
      </c>
      <c r="J169" s="14" t="n"/>
      <c r="K169" s="14" t="n"/>
      <c r="L169" s="25" t="n"/>
      <c r="M169" s="26">
        <f>IF(OR(I169="",L169=""),"",ROUND(I169*L169,2))</f>
        <v/>
      </c>
      <c r="N169" s="24">
        <f>IF(OR(A169="",I169="",J169="",P169=0),"",SUMIFS($I$5:$I$404,$J$5:$J$404,J169,$A$5:$A$404,A169,$P$5:$P$404,1))</f>
        <v/>
      </c>
      <c r="O169" s="19">
        <f>IF(J169="","",IFERROR(IF(INDEX(Roster!$K$5:$K$204,MATCH(J169,Roster!$A$5:$A$204,0))="","No license on file",IF(INDEX(Roster!$K$5:$K$204,MATCH(J169,Roster!$A$5:$A$204,0))&lt;A169,"Expired on shift date","OK")),"Not on the roster"))</f>
        <v/>
      </c>
      <c r="P169" s="27">
        <f>IF(OR(K169="Confirmed",K169="Completed"),1,0)</f>
        <v/>
      </c>
      <c r="Q169" s="14" t="n"/>
    </row>
    <row r="170">
      <c r="A170" s="20" t="n"/>
      <c r="B170" s="21">
        <f>IF(A170="","",TEXT(A170,"ddd"))</f>
        <v/>
      </c>
      <c r="C170" s="14" t="n"/>
      <c r="D170" s="14" t="n"/>
      <c r="E170" s="14" t="n"/>
      <c r="F170" s="22" t="n"/>
      <c r="G170" s="22" t="n"/>
      <c r="H170" s="23" t="n"/>
      <c r="I170" s="24">
        <f>IF(OR(F170="",G170=""),"",ROUND(MAX(0,MOD(G170-F170,1)*24-N(H170)/60),2))</f>
        <v/>
      </c>
      <c r="J170" s="14" t="n"/>
      <c r="K170" s="14" t="n"/>
      <c r="L170" s="25" t="n"/>
      <c r="M170" s="26">
        <f>IF(OR(I170="",L170=""),"",ROUND(I170*L170,2))</f>
        <v/>
      </c>
      <c r="N170" s="24">
        <f>IF(OR(A170="",I170="",J170="",P170=0),"",SUMIFS($I$5:$I$404,$J$5:$J$404,J170,$A$5:$A$404,A170,$P$5:$P$404,1))</f>
        <v/>
      </c>
      <c r="O170" s="19">
        <f>IF(J170="","",IFERROR(IF(INDEX(Roster!$K$5:$K$204,MATCH(J170,Roster!$A$5:$A$204,0))="","No license on file",IF(INDEX(Roster!$K$5:$K$204,MATCH(J170,Roster!$A$5:$A$204,0))&lt;A170,"Expired on shift date","OK")),"Not on the roster"))</f>
        <v/>
      </c>
      <c r="P170" s="27">
        <f>IF(OR(K170="Confirmed",K170="Completed"),1,0)</f>
        <v/>
      </c>
      <c r="Q170" s="14" t="n"/>
    </row>
    <row r="171">
      <c r="A171" s="20" t="n"/>
      <c r="B171" s="21">
        <f>IF(A171="","",TEXT(A171,"ddd"))</f>
        <v/>
      </c>
      <c r="C171" s="14" t="n"/>
      <c r="D171" s="14" t="n"/>
      <c r="E171" s="14" t="n"/>
      <c r="F171" s="22" t="n"/>
      <c r="G171" s="22" t="n"/>
      <c r="H171" s="23" t="n"/>
      <c r="I171" s="24">
        <f>IF(OR(F171="",G171=""),"",ROUND(MAX(0,MOD(G171-F171,1)*24-N(H171)/60),2))</f>
        <v/>
      </c>
      <c r="J171" s="14" t="n"/>
      <c r="K171" s="14" t="n"/>
      <c r="L171" s="25" t="n"/>
      <c r="M171" s="26">
        <f>IF(OR(I171="",L171=""),"",ROUND(I171*L171,2))</f>
        <v/>
      </c>
      <c r="N171" s="24">
        <f>IF(OR(A171="",I171="",J171="",P171=0),"",SUMIFS($I$5:$I$404,$J$5:$J$404,J171,$A$5:$A$404,A171,$P$5:$P$404,1))</f>
        <v/>
      </c>
      <c r="O171" s="19">
        <f>IF(J171="","",IFERROR(IF(INDEX(Roster!$K$5:$K$204,MATCH(J171,Roster!$A$5:$A$204,0))="","No license on file",IF(INDEX(Roster!$K$5:$K$204,MATCH(J171,Roster!$A$5:$A$204,0))&lt;A171,"Expired on shift date","OK")),"Not on the roster"))</f>
        <v/>
      </c>
      <c r="P171" s="27">
        <f>IF(OR(K171="Confirmed",K171="Completed"),1,0)</f>
        <v/>
      </c>
      <c r="Q171" s="14" t="n"/>
    </row>
    <row r="172">
      <c r="A172" s="20" t="n"/>
      <c r="B172" s="21">
        <f>IF(A172="","",TEXT(A172,"ddd"))</f>
        <v/>
      </c>
      <c r="C172" s="14" t="n"/>
      <c r="D172" s="14" t="n"/>
      <c r="E172" s="14" t="n"/>
      <c r="F172" s="22" t="n"/>
      <c r="G172" s="22" t="n"/>
      <c r="H172" s="23" t="n"/>
      <c r="I172" s="24">
        <f>IF(OR(F172="",G172=""),"",ROUND(MAX(0,MOD(G172-F172,1)*24-N(H172)/60),2))</f>
        <v/>
      </c>
      <c r="J172" s="14" t="n"/>
      <c r="K172" s="14" t="n"/>
      <c r="L172" s="25" t="n"/>
      <c r="M172" s="26">
        <f>IF(OR(I172="",L172=""),"",ROUND(I172*L172,2))</f>
        <v/>
      </c>
      <c r="N172" s="24">
        <f>IF(OR(A172="",I172="",J172="",P172=0),"",SUMIFS($I$5:$I$404,$J$5:$J$404,J172,$A$5:$A$404,A172,$P$5:$P$404,1))</f>
        <v/>
      </c>
      <c r="O172" s="19">
        <f>IF(J172="","",IFERROR(IF(INDEX(Roster!$K$5:$K$204,MATCH(J172,Roster!$A$5:$A$204,0))="","No license on file",IF(INDEX(Roster!$K$5:$K$204,MATCH(J172,Roster!$A$5:$A$204,0))&lt;A172,"Expired on shift date","OK")),"Not on the roster"))</f>
        <v/>
      </c>
      <c r="P172" s="27">
        <f>IF(OR(K172="Confirmed",K172="Completed"),1,0)</f>
        <v/>
      </c>
      <c r="Q172" s="14" t="n"/>
    </row>
    <row r="173">
      <c r="A173" s="20" t="n"/>
      <c r="B173" s="21">
        <f>IF(A173="","",TEXT(A173,"ddd"))</f>
        <v/>
      </c>
      <c r="C173" s="14" t="n"/>
      <c r="D173" s="14" t="n"/>
      <c r="E173" s="14" t="n"/>
      <c r="F173" s="22" t="n"/>
      <c r="G173" s="22" t="n"/>
      <c r="H173" s="23" t="n"/>
      <c r="I173" s="24">
        <f>IF(OR(F173="",G173=""),"",ROUND(MAX(0,MOD(G173-F173,1)*24-N(H173)/60),2))</f>
        <v/>
      </c>
      <c r="J173" s="14" t="n"/>
      <c r="K173" s="14" t="n"/>
      <c r="L173" s="25" t="n"/>
      <c r="M173" s="26">
        <f>IF(OR(I173="",L173=""),"",ROUND(I173*L173,2))</f>
        <v/>
      </c>
      <c r="N173" s="24">
        <f>IF(OR(A173="",I173="",J173="",P173=0),"",SUMIFS($I$5:$I$404,$J$5:$J$404,J173,$A$5:$A$404,A173,$P$5:$P$404,1))</f>
        <v/>
      </c>
      <c r="O173" s="19">
        <f>IF(J173="","",IFERROR(IF(INDEX(Roster!$K$5:$K$204,MATCH(J173,Roster!$A$5:$A$204,0))="","No license on file",IF(INDEX(Roster!$K$5:$K$204,MATCH(J173,Roster!$A$5:$A$204,0))&lt;A173,"Expired on shift date","OK")),"Not on the roster"))</f>
        <v/>
      </c>
      <c r="P173" s="27">
        <f>IF(OR(K173="Confirmed",K173="Completed"),1,0)</f>
        <v/>
      </c>
      <c r="Q173" s="14" t="n"/>
    </row>
    <row r="174">
      <c r="A174" s="20" t="n"/>
      <c r="B174" s="21">
        <f>IF(A174="","",TEXT(A174,"ddd"))</f>
        <v/>
      </c>
      <c r="C174" s="14" t="n"/>
      <c r="D174" s="14" t="n"/>
      <c r="E174" s="14" t="n"/>
      <c r="F174" s="22" t="n"/>
      <c r="G174" s="22" t="n"/>
      <c r="H174" s="23" t="n"/>
      <c r="I174" s="24">
        <f>IF(OR(F174="",G174=""),"",ROUND(MAX(0,MOD(G174-F174,1)*24-N(H174)/60),2))</f>
        <v/>
      </c>
      <c r="J174" s="14" t="n"/>
      <c r="K174" s="14" t="n"/>
      <c r="L174" s="25" t="n"/>
      <c r="M174" s="26">
        <f>IF(OR(I174="",L174=""),"",ROUND(I174*L174,2))</f>
        <v/>
      </c>
      <c r="N174" s="24">
        <f>IF(OR(A174="",I174="",J174="",P174=0),"",SUMIFS($I$5:$I$404,$J$5:$J$404,J174,$A$5:$A$404,A174,$P$5:$P$404,1))</f>
        <v/>
      </c>
      <c r="O174" s="19">
        <f>IF(J174="","",IFERROR(IF(INDEX(Roster!$K$5:$K$204,MATCH(J174,Roster!$A$5:$A$204,0))="","No license on file",IF(INDEX(Roster!$K$5:$K$204,MATCH(J174,Roster!$A$5:$A$204,0))&lt;A174,"Expired on shift date","OK")),"Not on the roster"))</f>
        <v/>
      </c>
      <c r="P174" s="27">
        <f>IF(OR(K174="Confirmed",K174="Completed"),1,0)</f>
        <v/>
      </c>
      <c r="Q174" s="14" t="n"/>
    </row>
    <row r="175">
      <c r="A175" s="20" t="n"/>
      <c r="B175" s="21">
        <f>IF(A175="","",TEXT(A175,"ddd"))</f>
        <v/>
      </c>
      <c r="C175" s="14" t="n"/>
      <c r="D175" s="14" t="n"/>
      <c r="E175" s="14" t="n"/>
      <c r="F175" s="22" t="n"/>
      <c r="G175" s="22" t="n"/>
      <c r="H175" s="23" t="n"/>
      <c r="I175" s="24">
        <f>IF(OR(F175="",G175=""),"",ROUND(MAX(0,MOD(G175-F175,1)*24-N(H175)/60),2))</f>
        <v/>
      </c>
      <c r="J175" s="14" t="n"/>
      <c r="K175" s="14" t="n"/>
      <c r="L175" s="25" t="n"/>
      <c r="M175" s="26">
        <f>IF(OR(I175="",L175=""),"",ROUND(I175*L175,2))</f>
        <v/>
      </c>
      <c r="N175" s="24">
        <f>IF(OR(A175="",I175="",J175="",P175=0),"",SUMIFS($I$5:$I$404,$J$5:$J$404,J175,$A$5:$A$404,A175,$P$5:$P$404,1))</f>
        <v/>
      </c>
      <c r="O175" s="19">
        <f>IF(J175="","",IFERROR(IF(INDEX(Roster!$K$5:$K$204,MATCH(J175,Roster!$A$5:$A$204,0))="","No license on file",IF(INDEX(Roster!$K$5:$K$204,MATCH(J175,Roster!$A$5:$A$204,0))&lt;A175,"Expired on shift date","OK")),"Not on the roster"))</f>
        <v/>
      </c>
      <c r="P175" s="27">
        <f>IF(OR(K175="Confirmed",K175="Completed"),1,0)</f>
        <v/>
      </c>
      <c r="Q175" s="14" t="n"/>
    </row>
    <row r="176">
      <c r="A176" s="20" t="n"/>
      <c r="B176" s="21">
        <f>IF(A176="","",TEXT(A176,"ddd"))</f>
        <v/>
      </c>
      <c r="C176" s="14" t="n"/>
      <c r="D176" s="14" t="n"/>
      <c r="E176" s="14" t="n"/>
      <c r="F176" s="22" t="n"/>
      <c r="G176" s="22" t="n"/>
      <c r="H176" s="23" t="n"/>
      <c r="I176" s="24">
        <f>IF(OR(F176="",G176=""),"",ROUND(MAX(0,MOD(G176-F176,1)*24-N(H176)/60),2))</f>
        <v/>
      </c>
      <c r="J176" s="14" t="n"/>
      <c r="K176" s="14" t="n"/>
      <c r="L176" s="25" t="n"/>
      <c r="M176" s="26">
        <f>IF(OR(I176="",L176=""),"",ROUND(I176*L176,2))</f>
        <v/>
      </c>
      <c r="N176" s="24">
        <f>IF(OR(A176="",I176="",J176="",P176=0),"",SUMIFS($I$5:$I$404,$J$5:$J$404,J176,$A$5:$A$404,A176,$P$5:$P$404,1))</f>
        <v/>
      </c>
      <c r="O176" s="19">
        <f>IF(J176="","",IFERROR(IF(INDEX(Roster!$K$5:$K$204,MATCH(J176,Roster!$A$5:$A$204,0))="","No license on file",IF(INDEX(Roster!$K$5:$K$204,MATCH(J176,Roster!$A$5:$A$204,0))&lt;A176,"Expired on shift date","OK")),"Not on the roster"))</f>
        <v/>
      </c>
      <c r="P176" s="27">
        <f>IF(OR(K176="Confirmed",K176="Completed"),1,0)</f>
        <v/>
      </c>
      <c r="Q176" s="14" t="n"/>
    </row>
    <row r="177">
      <c r="A177" s="20" t="n"/>
      <c r="B177" s="21">
        <f>IF(A177="","",TEXT(A177,"ddd"))</f>
        <v/>
      </c>
      <c r="C177" s="14" t="n"/>
      <c r="D177" s="14" t="n"/>
      <c r="E177" s="14" t="n"/>
      <c r="F177" s="22" t="n"/>
      <c r="G177" s="22" t="n"/>
      <c r="H177" s="23" t="n"/>
      <c r="I177" s="24">
        <f>IF(OR(F177="",G177=""),"",ROUND(MAX(0,MOD(G177-F177,1)*24-N(H177)/60),2))</f>
        <v/>
      </c>
      <c r="J177" s="14" t="n"/>
      <c r="K177" s="14" t="n"/>
      <c r="L177" s="25" t="n"/>
      <c r="M177" s="26">
        <f>IF(OR(I177="",L177=""),"",ROUND(I177*L177,2))</f>
        <v/>
      </c>
      <c r="N177" s="24">
        <f>IF(OR(A177="",I177="",J177="",P177=0),"",SUMIFS($I$5:$I$404,$J$5:$J$404,J177,$A$5:$A$404,A177,$P$5:$P$404,1))</f>
        <v/>
      </c>
      <c r="O177" s="19">
        <f>IF(J177="","",IFERROR(IF(INDEX(Roster!$K$5:$K$204,MATCH(J177,Roster!$A$5:$A$204,0))="","No license on file",IF(INDEX(Roster!$K$5:$K$204,MATCH(J177,Roster!$A$5:$A$204,0))&lt;A177,"Expired on shift date","OK")),"Not on the roster"))</f>
        <v/>
      </c>
      <c r="P177" s="27">
        <f>IF(OR(K177="Confirmed",K177="Completed"),1,0)</f>
        <v/>
      </c>
      <c r="Q177" s="14" t="n"/>
    </row>
    <row r="178">
      <c r="A178" s="20" t="n"/>
      <c r="B178" s="21">
        <f>IF(A178="","",TEXT(A178,"ddd"))</f>
        <v/>
      </c>
      <c r="C178" s="14" t="n"/>
      <c r="D178" s="14" t="n"/>
      <c r="E178" s="14" t="n"/>
      <c r="F178" s="22" t="n"/>
      <c r="G178" s="22" t="n"/>
      <c r="H178" s="23" t="n"/>
      <c r="I178" s="24">
        <f>IF(OR(F178="",G178=""),"",ROUND(MAX(0,MOD(G178-F178,1)*24-N(H178)/60),2))</f>
        <v/>
      </c>
      <c r="J178" s="14" t="n"/>
      <c r="K178" s="14" t="n"/>
      <c r="L178" s="25" t="n"/>
      <c r="M178" s="26">
        <f>IF(OR(I178="",L178=""),"",ROUND(I178*L178,2))</f>
        <v/>
      </c>
      <c r="N178" s="24">
        <f>IF(OR(A178="",I178="",J178="",P178=0),"",SUMIFS($I$5:$I$404,$J$5:$J$404,J178,$A$5:$A$404,A178,$P$5:$P$404,1))</f>
        <v/>
      </c>
      <c r="O178" s="19">
        <f>IF(J178="","",IFERROR(IF(INDEX(Roster!$K$5:$K$204,MATCH(J178,Roster!$A$5:$A$204,0))="","No license on file",IF(INDEX(Roster!$K$5:$K$204,MATCH(J178,Roster!$A$5:$A$204,0))&lt;A178,"Expired on shift date","OK")),"Not on the roster"))</f>
        <v/>
      </c>
      <c r="P178" s="27">
        <f>IF(OR(K178="Confirmed",K178="Completed"),1,0)</f>
        <v/>
      </c>
      <c r="Q178" s="14" t="n"/>
    </row>
    <row r="179">
      <c r="A179" s="20" t="n"/>
      <c r="B179" s="21">
        <f>IF(A179="","",TEXT(A179,"ddd"))</f>
        <v/>
      </c>
      <c r="C179" s="14" t="n"/>
      <c r="D179" s="14" t="n"/>
      <c r="E179" s="14" t="n"/>
      <c r="F179" s="22" t="n"/>
      <c r="G179" s="22" t="n"/>
      <c r="H179" s="23" t="n"/>
      <c r="I179" s="24">
        <f>IF(OR(F179="",G179=""),"",ROUND(MAX(0,MOD(G179-F179,1)*24-N(H179)/60),2))</f>
        <v/>
      </c>
      <c r="J179" s="14" t="n"/>
      <c r="K179" s="14" t="n"/>
      <c r="L179" s="25" t="n"/>
      <c r="M179" s="26">
        <f>IF(OR(I179="",L179=""),"",ROUND(I179*L179,2))</f>
        <v/>
      </c>
      <c r="N179" s="24">
        <f>IF(OR(A179="",I179="",J179="",P179=0),"",SUMIFS($I$5:$I$404,$J$5:$J$404,J179,$A$5:$A$404,A179,$P$5:$P$404,1))</f>
        <v/>
      </c>
      <c r="O179" s="19">
        <f>IF(J179="","",IFERROR(IF(INDEX(Roster!$K$5:$K$204,MATCH(J179,Roster!$A$5:$A$204,0))="","No license on file",IF(INDEX(Roster!$K$5:$K$204,MATCH(J179,Roster!$A$5:$A$204,0))&lt;A179,"Expired on shift date","OK")),"Not on the roster"))</f>
        <v/>
      </c>
      <c r="P179" s="27">
        <f>IF(OR(K179="Confirmed",K179="Completed"),1,0)</f>
        <v/>
      </c>
      <c r="Q179" s="14" t="n"/>
    </row>
    <row r="180">
      <c r="A180" s="20" t="n"/>
      <c r="B180" s="21">
        <f>IF(A180="","",TEXT(A180,"ddd"))</f>
        <v/>
      </c>
      <c r="C180" s="14" t="n"/>
      <c r="D180" s="14" t="n"/>
      <c r="E180" s="14" t="n"/>
      <c r="F180" s="22" t="n"/>
      <c r="G180" s="22" t="n"/>
      <c r="H180" s="23" t="n"/>
      <c r="I180" s="24">
        <f>IF(OR(F180="",G180=""),"",ROUND(MAX(0,MOD(G180-F180,1)*24-N(H180)/60),2))</f>
        <v/>
      </c>
      <c r="J180" s="14" t="n"/>
      <c r="K180" s="14" t="n"/>
      <c r="L180" s="25" t="n"/>
      <c r="M180" s="26">
        <f>IF(OR(I180="",L180=""),"",ROUND(I180*L180,2))</f>
        <v/>
      </c>
      <c r="N180" s="24">
        <f>IF(OR(A180="",I180="",J180="",P180=0),"",SUMIFS($I$5:$I$404,$J$5:$J$404,J180,$A$5:$A$404,A180,$P$5:$P$404,1))</f>
        <v/>
      </c>
      <c r="O180" s="19">
        <f>IF(J180="","",IFERROR(IF(INDEX(Roster!$K$5:$K$204,MATCH(J180,Roster!$A$5:$A$204,0))="","No license on file",IF(INDEX(Roster!$K$5:$K$204,MATCH(J180,Roster!$A$5:$A$204,0))&lt;A180,"Expired on shift date","OK")),"Not on the roster"))</f>
        <v/>
      </c>
      <c r="P180" s="27">
        <f>IF(OR(K180="Confirmed",K180="Completed"),1,0)</f>
        <v/>
      </c>
      <c r="Q180" s="14" t="n"/>
    </row>
    <row r="181">
      <c r="A181" s="20" t="n"/>
      <c r="B181" s="21">
        <f>IF(A181="","",TEXT(A181,"ddd"))</f>
        <v/>
      </c>
      <c r="C181" s="14" t="n"/>
      <c r="D181" s="14" t="n"/>
      <c r="E181" s="14" t="n"/>
      <c r="F181" s="22" t="n"/>
      <c r="G181" s="22" t="n"/>
      <c r="H181" s="23" t="n"/>
      <c r="I181" s="24">
        <f>IF(OR(F181="",G181=""),"",ROUND(MAX(0,MOD(G181-F181,1)*24-N(H181)/60),2))</f>
        <v/>
      </c>
      <c r="J181" s="14" t="n"/>
      <c r="K181" s="14" t="n"/>
      <c r="L181" s="25" t="n"/>
      <c r="M181" s="26">
        <f>IF(OR(I181="",L181=""),"",ROUND(I181*L181,2))</f>
        <v/>
      </c>
      <c r="N181" s="24">
        <f>IF(OR(A181="",I181="",J181="",P181=0),"",SUMIFS($I$5:$I$404,$J$5:$J$404,J181,$A$5:$A$404,A181,$P$5:$P$404,1))</f>
        <v/>
      </c>
      <c r="O181" s="19">
        <f>IF(J181="","",IFERROR(IF(INDEX(Roster!$K$5:$K$204,MATCH(J181,Roster!$A$5:$A$204,0))="","No license on file",IF(INDEX(Roster!$K$5:$K$204,MATCH(J181,Roster!$A$5:$A$204,0))&lt;A181,"Expired on shift date","OK")),"Not on the roster"))</f>
        <v/>
      </c>
      <c r="P181" s="27">
        <f>IF(OR(K181="Confirmed",K181="Completed"),1,0)</f>
        <v/>
      </c>
      <c r="Q181" s="14" t="n"/>
    </row>
    <row r="182">
      <c r="A182" s="20" t="n"/>
      <c r="B182" s="21">
        <f>IF(A182="","",TEXT(A182,"ddd"))</f>
        <v/>
      </c>
      <c r="C182" s="14" t="n"/>
      <c r="D182" s="14" t="n"/>
      <c r="E182" s="14" t="n"/>
      <c r="F182" s="22" t="n"/>
      <c r="G182" s="22" t="n"/>
      <c r="H182" s="23" t="n"/>
      <c r="I182" s="24">
        <f>IF(OR(F182="",G182=""),"",ROUND(MAX(0,MOD(G182-F182,1)*24-N(H182)/60),2))</f>
        <v/>
      </c>
      <c r="J182" s="14" t="n"/>
      <c r="K182" s="14" t="n"/>
      <c r="L182" s="25" t="n"/>
      <c r="M182" s="26">
        <f>IF(OR(I182="",L182=""),"",ROUND(I182*L182,2))</f>
        <v/>
      </c>
      <c r="N182" s="24">
        <f>IF(OR(A182="",I182="",J182="",P182=0),"",SUMIFS($I$5:$I$404,$J$5:$J$404,J182,$A$5:$A$404,A182,$P$5:$P$404,1))</f>
        <v/>
      </c>
      <c r="O182" s="19">
        <f>IF(J182="","",IFERROR(IF(INDEX(Roster!$K$5:$K$204,MATCH(J182,Roster!$A$5:$A$204,0))="","No license on file",IF(INDEX(Roster!$K$5:$K$204,MATCH(J182,Roster!$A$5:$A$204,0))&lt;A182,"Expired on shift date","OK")),"Not on the roster"))</f>
        <v/>
      </c>
      <c r="P182" s="27">
        <f>IF(OR(K182="Confirmed",K182="Completed"),1,0)</f>
        <v/>
      </c>
      <c r="Q182" s="14" t="n"/>
    </row>
    <row r="183">
      <c r="A183" s="20" t="n"/>
      <c r="B183" s="21">
        <f>IF(A183="","",TEXT(A183,"ddd"))</f>
        <v/>
      </c>
      <c r="C183" s="14" t="n"/>
      <c r="D183" s="14" t="n"/>
      <c r="E183" s="14" t="n"/>
      <c r="F183" s="22" t="n"/>
      <c r="G183" s="22" t="n"/>
      <c r="H183" s="23" t="n"/>
      <c r="I183" s="24">
        <f>IF(OR(F183="",G183=""),"",ROUND(MAX(0,MOD(G183-F183,1)*24-N(H183)/60),2))</f>
        <v/>
      </c>
      <c r="J183" s="14" t="n"/>
      <c r="K183" s="14" t="n"/>
      <c r="L183" s="25" t="n"/>
      <c r="M183" s="26">
        <f>IF(OR(I183="",L183=""),"",ROUND(I183*L183,2))</f>
        <v/>
      </c>
      <c r="N183" s="24">
        <f>IF(OR(A183="",I183="",J183="",P183=0),"",SUMIFS($I$5:$I$404,$J$5:$J$404,J183,$A$5:$A$404,A183,$P$5:$P$404,1))</f>
        <v/>
      </c>
      <c r="O183" s="19">
        <f>IF(J183="","",IFERROR(IF(INDEX(Roster!$K$5:$K$204,MATCH(J183,Roster!$A$5:$A$204,0))="","No license on file",IF(INDEX(Roster!$K$5:$K$204,MATCH(J183,Roster!$A$5:$A$204,0))&lt;A183,"Expired on shift date","OK")),"Not on the roster"))</f>
        <v/>
      </c>
      <c r="P183" s="27">
        <f>IF(OR(K183="Confirmed",K183="Completed"),1,0)</f>
        <v/>
      </c>
      <c r="Q183" s="14" t="n"/>
    </row>
    <row r="184">
      <c r="A184" s="20" t="n"/>
      <c r="B184" s="21">
        <f>IF(A184="","",TEXT(A184,"ddd"))</f>
        <v/>
      </c>
      <c r="C184" s="14" t="n"/>
      <c r="D184" s="14" t="n"/>
      <c r="E184" s="14" t="n"/>
      <c r="F184" s="22" t="n"/>
      <c r="G184" s="22" t="n"/>
      <c r="H184" s="23" t="n"/>
      <c r="I184" s="24">
        <f>IF(OR(F184="",G184=""),"",ROUND(MAX(0,MOD(G184-F184,1)*24-N(H184)/60),2))</f>
        <v/>
      </c>
      <c r="J184" s="14" t="n"/>
      <c r="K184" s="14" t="n"/>
      <c r="L184" s="25" t="n"/>
      <c r="M184" s="26">
        <f>IF(OR(I184="",L184=""),"",ROUND(I184*L184,2))</f>
        <v/>
      </c>
      <c r="N184" s="24">
        <f>IF(OR(A184="",I184="",J184="",P184=0),"",SUMIFS($I$5:$I$404,$J$5:$J$404,J184,$A$5:$A$404,A184,$P$5:$P$404,1))</f>
        <v/>
      </c>
      <c r="O184" s="19">
        <f>IF(J184="","",IFERROR(IF(INDEX(Roster!$K$5:$K$204,MATCH(J184,Roster!$A$5:$A$204,0))="","No license on file",IF(INDEX(Roster!$K$5:$K$204,MATCH(J184,Roster!$A$5:$A$204,0))&lt;A184,"Expired on shift date","OK")),"Not on the roster"))</f>
        <v/>
      </c>
      <c r="P184" s="27">
        <f>IF(OR(K184="Confirmed",K184="Completed"),1,0)</f>
        <v/>
      </c>
      <c r="Q184" s="14" t="n"/>
    </row>
    <row r="185">
      <c r="A185" s="20" t="n"/>
      <c r="B185" s="21">
        <f>IF(A185="","",TEXT(A185,"ddd"))</f>
        <v/>
      </c>
      <c r="C185" s="14" t="n"/>
      <c r="D185" s="14" t="n"/>
      <c r="E185" s="14" t="n"/>
      <c r="F185" s="22" t="n"/>
      <c r="G185" s="22" t="n"/>
      <c r="H185" s="23" t="n"/>
      <c r="I185" s="24">
        <f>IF(OR(F185="",G185=""),"",ROUND(MAX(0,MOD(G185-F185,1)*24-N(H185)/60),2))</f>
        <v/>
      </c>
      <c r="J185" s="14" t="n"/>
      <c r="K185" s="14" t="n"/>
      <c r="L185" s="25" t="n"/>
      <c r="M185" s="26">
        <f>IF(OR(I185="",L185=""),"",ROUND(I185*L185,2))</f>
        <v/>
      </c>
      <c r="N185" s="24">
        <f>IF(OR(A185="",I185="",J185="",P185=0),"",SUMIFS($I$5:$I$404,$J$5:$J$404,J185,$A$5:$A$404,A185,$P$5:$P$404,1))</f>
        <v/>
      </c>
      <c r="O185" s="19">
        <f>IF(J185="","",IFERROR(IF(INDEX(Roster!$K$5:$K$204,MATCH(J185,Roster!$A$5:$A$204,0))="","No license on file",IF(INDEX(Roster!$K$5:$K$204,MATCH(J185,Roster!$A$5:$A$204,0))&lt;A185,"Expired on shift date","OK")),"Not on the roster"))</f>
        <v/>
      </c>
      <c r="P185" s="27">
        <f>IF(OR(K185="Confirmed",K185="Completed"),1,0)</f>
        <v/>
      </c>
      <c r="Q185" s="14" t="n"/>
    </row>
    <row r="186">
      <c r="A186" s="20" t="n"/>
      <c r="B186" s="21">
        <f>IF(A186="","",TEXT(A186,"ddd"))</f>
        <v/>
      </c>
      <c r="C186" s="14" t="n"/>
      <c r="D186" s="14" t="n"/>
      <c r="E186" s="14" t="n"/>
      <c r="F186" s="22" t="n"/>
      <c r="G186" s="22" t="n"/>
      <c r="H186" s="23" t="n"/>
      <c r="I186" s="24">
        <f>IF(OR(F186="",G186=""),"",ROUND(MAX(0,MOD(G186-F186,1)*24-N(H186)/60),2))</f>
        <v/>
      </c>
      <c r="J186" s="14" t="n"/>
      <c r="K186" s="14" t="n"/>
      <c r="L186" s="25" t="n"/>
      <c r="M186" s="26">
        <f>IF(OR(I186="",L186=""),"",ROUND(I186*L186,2))</f>
        <v/>
      </c>
      <c r="N186" s="24">
        <f>IF(OR(A186="",I186="",J186="",P186=0),"",SUMIFS($I$5:$I$404,$J$5:$J$404,J186,$A$5:$A$404,A186,$P$5:$P$404,1))</f>
        <v/>
      </c>
      <c r="O186" s="19">
        <f>IF(J186="","",IFERROR(IF(INDEX(Roster!$K$5:$K$204,MATCH(J186,Roster!$A$5:$A$204,0))="","No license on file",IF(INDEX(Roster!$K$5:$K$204,MATCH(J186,Roster!$A$5:$A$204,0))&lt;A186,"Expired on shift date","OK")),"Not on the roster"))</f>
        <v/>
      </c>
      <c r="P186" s="27">
        <f>IF(OR(K186="Confirmed",K186="Completed"),1,0)</f>
        <v/>
      </c>
      <c r="Q186" s="14" t="n"/>
    </row>
    <row r="187">
      <c r="A187" s="20" t="n"/>
      <c r="B187" s="21">
        <f>IF(A187="","",TEXT(A187,"ddd"))</f>
        <v/>
      </c>
      <c r="C187" s="14" t="n"/>
      <c r="D187" s="14" t="n"/>
      <c r="E187" s="14" t="n"/>
      <c r="F187" s="22" t="n"/>
      <c r="G187" s="22" t="n"/>
      <c r="H187" s="23" t="n"/>
      <c r="I187" s="24">
        <f>IF(OR(F187="",G187=""),"",ROUND(MAX(0,MOD(G187-F187,1)*24-N(H187)/60),2))</f>
        <v/>
      </c>
      <c r="J187" s="14" t="n"/>
      <c r="K187" s="14" t="n"/>
      <c r="L187" s="25" t="n"/>
      <c r="M187" s="26">
        <f>IF(OR(I187="",L187=""),"",ROUND(I187*L187,2))</f>
        <v/>
      </c>
      <c r="N187" s="24">
        <f>IF(OR(A187="",I187="",J187="",P187=0),"",SUMIFS($I$5:$I$404,$J$5:$J$404,J187,$A$5:$A$404,A187,$P$5:$P$404,1))</f>
        <v/>
      </c>
      <c r="O187" s="19">
        <f>IF(J187="","",IFERROR(IF(INDEX(Roster!$K$5:$K$204,MATCH(J187,Roster!$A$5:$A$204,0))="","No license on file",IF(INDEX(Roster!$K$5:$K$204,MATCH(J187,Roster!$A$5:$A$204,0))&lt;A187,"Expired on shift date","OK")),"Not on the roster"))</f>
        <v/>
      </c>
      <c r="P187" s="27">
        <f>IF(OR(K187="Confirmed",K187="Completed"),1,0)</f>
        <v/>
      </c>
      <c r="Q187" s="14" t="n"/>
    </row>
    <row r="188">
      <c r="A188" s="20" t="n"/>
      <c r="B188" s="21">
        <f>IF(A188="","",TEXT(A188,"ddd"))</f>
        <v/>
      </c>
      <c r="C188" s="14" t="n"/>
      <c r="D188" s="14" t="n"/>
      <c r="E188" s="14" t="n"/>
      <c r="F188" s="22" t="n"/>
      <c r="G188" s="22" t="n"/>
      <c r="H188" s="23" t="n"/>
      <c r="I188" s="24">
        <f>IF(OR(F188="",G188=""),"",ROUND(MAX(0,MOD(G188-F188,1)*24-N(H188)/60),2))</f>
        <v/>
      </c>
      <c r="J188" s="14" t="n"/>
      <c r="K188" s="14" t="n"/>
      <c r="L188" s="25" t="n"/>
      <c r="M188" s="26">
        <f>IF(OR(I188="",L188=""),"",ROUND(I188*L188,2))</f>
        <v/>
      </c>
      <c r="N188" s="24">
        <f>IF(OR(A188="",I188="",J188="",P188=0),"",SUMIFS($I$5:$I$404,$J$5:$J$404,J188,$A$5:$A$404,A188,$P$5:$P$404,1))</f>
        <v/>
      </c>
      <c r="O188" s="19">
        <f>IF(J188="","",IFERROR(IF(INDEX(Roster!$K$5:$K$204,MATCH(J188,Roster!$A$5:$A$204,0))="","No license on file",IF(INDEX(Roster!$K$5:$K$204,MATCH(J188,Roster!$A$5:$A$204,0))&lt;A188,"Expired on shift date","OK")),"Not on the roster"))</f>
        <v/>
      </c>
      <c r="P188" s="27">
        <f>IF(OR(K188="Confirmed",K188="Completed"),1,0)</f>
        <v/>
      </c>
      <c r="Q188" s="14" t="n"/>
    </row>
    <row r="189">
      <c r="A189" s="20" t="n"/>
      <c r="B189" s="21">
        <f>IF(A189="","",TEXT(A189,"ddd"))</f>
        <v/>
      </c>
      <c r="C189" s="14" t="n"/>
      <c r="D189" s="14" t="n"/>
      <c r="E189" s="14" t="n"/>
      <c r="F189" s="22" t="n"/>
      <c r="G189" s="22" t="n"/>
      <c r="H189" s="23" t="n"/>
      <c r="I189" s="24">
        <f>IF(OR(F189="",G189=""),"",ROUND(MAX(0,MOD(G189-F189,1)*24-N(H189)/60),2))</f>
        <v/>
      </c>
      <c r="J189" s="14" t="n"/>
      <c r="K189" s="14" t="n"/>
      <c r="L189" s="25" t="n"/>
      <c r="M189" s="26">
        <f>IF(OR(I189="",L189=""),"",ROUND(I189*L189,2))</f>
        <v/>
      </c>
      <c r="N189" s="24">
        <f>IF(OR(A189="",I189="",J189="",P189=0),"",SUMIFS($I$5:$I$404,$J$5:$J$404,J189,$A$5:$A$404,A189,$P$5:$P$404,1))</f>
        <v/>
      </c>
      <c r="O189" s="19">
        <f>IF(J189="","",IFERROR(IF(INDEX(Roster!$K$5:$K$204,MATCH(J189,Roster!$A$5:$A$204,0))="","No license on file",IF(INDEX(Roster!$K$5:$K$204,MATCH(J189,Roster!$A$5:$A$204,0))&lt;A189,"Expired on shift date","OK")),"Not on the roster"))</f>
        <v/>
      </c>
      <c r="P189" s="27">
        <f>IF(OR(K189="Confirmed",K189="Completed"),1,0)</f>
        <v/>
      </c>
      <c r="Q189" s="14" t="n"/>
    </row>
    <row r="190">
      <c r="A190" s="20" t="n"/>
      <c r="B190" s="21">
        <f>IF(A190="","",TEXT(A190,"ddd"))</f>
        <v/>
      </c>
      <c r="C190" s="14" t="n"/>
      <c r="D190" s="14" t="n"/>
      <c r="E190" s="14" t="n"/>
      <c r="F190" s="22" t="n"/>
      <c r="G190" s="22" t="n"/>
      <c r="H190" s="23" t="n"/>
      <c r="I190" s="24">
        <f>IF(OR(F190="",G190=""),"",ROUND(MAX(0,MOD(G190-F190,1)*24-N(H190)/60),2))</f>
        <v/>
      </c>
      <c r="J190" s="14" t="n"/>
      <c r="K190" s="14" t="n"/>
      <c r="L190" s="25" t="n"/>
      <c r="M190" s="26">
        <f>IF(OR(I190="",L190=""),"",ROUND(I190*L190,2))</f>
        <v/>
      </c>
      <c r="N190" s="24">
        <f>IF(OR(A190="",I190="",J190="",P190=0),"",SUMIFS($I$5:$I$404,$J$5:$J$404,J190,$A$5:$A$404,A190,$P$5:$P$404,1))</f>
        <v/>
      </c>
      <c r="O190" s="19">
        <f>IF(J190="","",IFERROR(IF(INDEX(Roster!$K$5:$K$204,MATCH(J190,Roster!$A$5:$A$204,0))="","No license on file",IF(INDEX(Roster!$K$5:$K$204,MATCH(J190,Roster!$A$5:$A$204,0))&lt;A190,"Expired on shift date","OK")),"Not on the roster"))</f>
        <v/>
      </c>
      <c r="P190" s="27">
        <f>IF(OR(K190="Confirmed",K190="Completed"),1,0)</f>
        <v/>
      </c>
      <c r="Q190" s="14" t="n"/>
    </row>
    <row r="191">
      <c r="A191" s="20" t="n"/>
      <c r="B191" s="21">
        <f>IF(A191="","",TEXT(A191,"ddd"))</f>
        <v/>
      </c>
      <c r="C191" s="14" t="n"/>
      <c r="D191" s="14" t="n"/>
      <c r="E191" s="14" t="n"/>
      <c r="F191" s="22" t="n"/>
      <c r="G191" s="22" t="n"/>
      <c r="H191" s="23" t="n"/>
      <c r="I191" s="24">
        <f>IF(OR(F191="",G191=""),"",ROUND(MAX(0,MOD(G191-F191,1)*24-N(H191)/60),2))</f>
        <v/>
      </c>
      <c r="J191" s="14" t="n"/>
      <c r="K191" s="14" t="n"/>
      <c r="L191" s="25" t="n"/>
      <c r="M191" s="26">
        <f>IF(OR(I191="",L191=""),"",ROUND(I191*L191,2))</f>
        <v/>
      </c>
      <c r="N191" s="24">
        <f>IF(OR(A191="",I191="",J191="",P191=0),"",SUMIFS($I$5:$I$404,$J$5:$J$404,J191,$A$5:$A$404,A191,$P$5:$P$404,1))</f>
        <v/>
      </c>
      <c r="O191" s="19">
        <f>IF(J191="","",IFERROR(IF(INDEX(Roster!$K$5:$K$204,MATCH(J191,Roster!$A$5:$A$204,0))="","No license on file",IF(INDEX(Roster!$K$5:$K$204,MATCH(J191,Roster!$A$5:$A$204,0))&lt;A191,"Expired on shift date","OK")),"Not on the roster"))</f>
        <v/>
      </c>
      <c r="P191" s="27">
        <f>IF(OR(K191="Confirmed",K191="Completed"),1,0)</f>
        <v/>
      </c>
      <c r="Q191" s="14" t="n"/>
    </row>
    <row r="192">
      <c r="A192" s="20" t="n"/>
      <c r="B192" s="21">
        <f>IF(A192="","",TEXT(A192,"ddd"))</f>
        <v/>
      </c>
      <c r="C192" s="14" t="n"/>
      <c r="D192" s="14" t="n"/>
      <c r="E192" s="14" t="n"/>
      <c r="F192" s="22" t="n"/>
      <c r="G192" s="22" t="n"/>
      <c r="H192" s="23" t="n"/>
      <c r="I192" s="24">
        <f>IF(OR(F192="",G192=""),"",ROUND(MAX(0,MOD(G192-F192,1)*24-N(H192)/60),2))</f>
        <v/>
      </c>
      <c r="J192" s="14" t="n"/>
      <c r="K192" s="14" t="n"/>
      <c r="L192" s="25" t="n"/>
      <c r="M192" s="26">
        <f>IF(OR(I192="",L192=""),"",ROUND(I192*L192,2))</f>
        <v/>
      </c>
      <c r="N192" s="24">
        <f>IF(OR(A192="",I192="",J192="",P192=0),"",SUMIFS($I$5:$I$404,$J$5:$J$404,J192,$A$5:$A$404,A192,$P$5:$P$404,1))</f>
        <v/>
      </c>
      <c r="O192" s="19">
        <f>IF(J192="","",IFERROR(IF(INDEX(Roster!$K$5:$K$204,MATCH(J192,Roster!$A$5:$A$204,0))="","No license on file",IF(INDEX(Roster!$K$5:$K$204,MATCH(J192,Roster!$A$5:$A$204,0))&lt;A192,"Expired on shift date","OK")),"Not on the roster"))</f>
        <v/>
      </c>
      <c r="P192" s="27">
        <f>IF(OR(K192="Confirmed",K192="Completed"),1,0)</f>
        <v/>
      </c>
      <c r="Q192" s="14" t="n"/>
    </row>
    <row r="193">
      <c r="A193" s="20" t="n"/>
      <c r="B193" s="21">
        <f>IF(A193="","",TEXT(A193,"ddd"))</f>
        <v/>
      </c>
      <c r="C193" s="14" t="n"/>
      <c r="D193" s="14" t="n"/>
      <c r="E193" s="14" t="n"/>
      <c r="F193" s="22" t="n"/>
      <c r="G193" s="22" t="n"/>
      <c r="H193" s="23" t="n"/>
      <c r="I193" s="24">
        <f>IF(OR(F193="",G193=""),"",ROUND(MAX(0,MOD(G193-F193,1)*24-N(H193)/60),2))</f>
        <v/>
      </c>
      <c r="J193" s="14" t="n"/>
      <c r="K193" s="14" t="n"/>
      <c r="L193" s="25" t="n"/>
      <c r="M193" s="26">
        <f>IF(OR(I193="",L193=""),"",ROUND(I193*L193,2))</f>
        <v/>
      </c>
      <c r="N193" s="24">
        <f>IF(OR(A193="",I193="",J193="",P193=0),"",SUMIFS($I$5:$I$404,$J$5:$J$404,J193,$A$5:$A$404,A193,$P$5:$P$404,1))</f>
        <v/>
      </c>
      <c r="O193" s="19">
        <f>IF(J193="","",IFERROR(IF(INDEX(Roster!$K$5:$K$204,MATCH(J193,Roster!$A$5:$A$204,0))="","No license on file",IF(INDEX(Roster!$K$5:$K$204,MATCH(J193,Roster!$A$5:$A$204,0))&lt;A193,"Expired on shift date","OK")),"Not on the roster"))</f>
        <v/>
      </c>
      <c r="P193" s="27">
        <f>IF(OR(K193="Confirmed",K193="Completed"),1,0)</f>
        <v/>
      </c>
      <c r="Q193" s="14" t="n"/>
    </row>
    <row r="194">
      <c r="A194" s="20" t="n"/>
      <c r="B194" s="21">
        <f>IF(A194="","",TEXT(A194,"ddd"))</f>
        <v/>
      </c>
      <c r="C194" s="14" t="n"/>
      <c r="D194" s="14" t="n"/>
      <c r="E194" s="14" t="n"/>
      <c r="F194" s="22" t="n"/>
      <c r="G194" s="22" t="n"/>
      <c r="H194" s="23" t="n"/>
      <c r="I194" s="24">
        <f>IF(OR(F194="",G194=""),"",ROUND(MAX(0,MOD(G194-F194,1)*24-N(H194)/60),2))</f>
        <v/>
      </c>
      <c r="J194" s="14" t="n"/>
      <c r="K194" s="14" t="n"/>
      <c r="L194" s="25" t="n"/>
      <c r="M194" s="26">
        <f>IF(OR(I194="",L194=""),"",ROUND(I194*L194,2))</f>
        <v/>
      </c>
      <c r="N194" s="24">
        <f>IF(OR(A194="",I194="",J194="",P194=0),"",SUMIFS($I$5:$I$404,$J$5:$J$404,J194,$A$5:$A$404,A194,$P$5:$P$404,1))</f>
        <v/>
      </c>
      <c r="O194" s="19">
        <f>IF(J194="","",IFERROR(IF(INDEX(Roster!$K$5:$K$204,MATCH(J194,Roster!$A$5:$A$204,0))="","No license on file",IF(INDEX(Roster!$K$5:$K$204,MATCH(J194,Roster!$A$5:$A$204,0))&lt;A194,"Expired on shift date","OK")),"Not on the roster"))</f>
        <v/>
      </c>
      <c r="P194" s="27">
        <f>IF(OR(K194="Confirmed",K194="Completed"),1,0)</f>
        <v/>
      </c>
      <c r="Q194" s="14" t="n"/>
    </row>
    <row r="195">
      <c r="A195" s="20" t="n"/>
      <c r="B195" s="21">
        <f>IF(A195="","",TEXT(A195,"ddd"))</f>
        <v/>
      </c>
      <c r="C195" s="14" t="n"/>
      <c r="D195" s="14" t="n"/>
      <c r="E195" s="14" t="n"/>
      <c r="F195" s="22" t="n"/>
      <c r="G195" s="22" t="n"/>
      <c r="H195" s="23" t="n"/>
      <c r="I195" s="24">
        <f>IF(OR(F195="",G195=""),"",ROUND(MAX(0,MOD(G195-F195,1)*24-N(H195)/60),2))</f>
        <v/>
      </c>
      <c r="J195" s="14" t="n"/>
      <c r="K195" s="14" t="n"/>
      <c r="L195" s="25" t="n"/>
      <c r="M195" s="26">
        <f>IF(OR(I195="",L195=""),"",ROUND(I195*L195,2))</f>
        <v/>
      </c>
      <c r="N195" s="24">
        <f>IF(OR(A195="",I195="",J195="",P195=0),"",SUMIFS($I$5:$I$404,$J$5:$J$404,J195,$A$5:$A$404,A195,$P$5:$P$404,1))</f>
        <v/>
      </c>
      <c r="O195" s="19">
        <f>IF(J195="","",IFERROR(IF(INDEX(Roster!$K$5:$K$204,MATCH(J195,Roster!$A$5:$A$204,0))="","No license on file",IF(INDEX(Roster!$K$5:$K$204,MATCH(J195,Roster!$A$5:$A$204,0))&lt;A195,"Expired on shift date","OK")),"Not on the roster"))</f>
        <v/>
      </c>
      <c r="P195" s="27">
        <f>IF(OR(K195="Confirmed",K195="Completed"),1,0)</f>
        <v/>
      </c>
      <c r="Q195" s="14" t="n"/>
    </row>
    <row r="196">
      <c r="A196" s="20" t="n"/>
      <c r="B196" s="21">
        <f>IF(A196="","",TEXT(A196,"ddd"))</f>
        <v/>
      </c>
      <c r="C196" s="14" t="n"/>
      <c r="D196" s="14" t="n"/>
      <c r="E196" s="14" t="n"/>
      <c r="F196" s="22" t="n"/>
      <c r="G196" s="22" t="n"/>
      <c r="H196" s="23" t="n"/>
      <c r="I196" s="24">
        <f>IF(OR(F196="",G196=""),"",ROUND(MAX(0,MOD(G196-F196,1)*24-N(H196)/60),2))</f>
        <v/>
      </c>
      <c r="J196" s="14" t="n"/>
      <c r="K196" s="14" t="n"/>
      <c r="L196" s="25" t="n"/>
      <c r="M196" s="26">
        <f>IF(OR(I196="",L196=""),"",ROUND(I196*L196,2))</f>
        <v/>
      </c>
      <c r="N196" s="24">
        <f>IF(OR(A196="",I196="",J196="",P196=0),"",SUMIFS($I$5:$I$404,$J$5:$J$404,J196,$A$5:$A$404,A196,$P$5:$P$404,1))</f>
        <v/>
      </c>
      <c r="O196" s="19">
        <f>IF(J196="","",IFERROR(IF(INDEX(Roster!$K$5:$K$204,MATCH(J196,Roster!$A$5:$A$204,0))="","No license on file",IF(INDEX(Roster!$K$5:$K$204,MATCH(J196,Roster!$A$5:$A$204,0))&lt;A196,"Expired on shift date","OK")),"Not on the roster"))</f>
        <v/>
      </c>
      <c r="P196" s="27">
        <f>IF(OR(K196="Confirmed",K196="Completed"),1,0)</f>
        <v/>
      </c>
      <c r="Q196" s="14" t="n"/>
    </row>
    <row r="197">
      <c r="A197" s="20" t="n"/>
      <c r="B197" s="21">
        <f>IF(A197="","",TEXT(A197,"ddd"))</f>
        <v/>
      </c>
      <c r="C197" s="14" t="n"/>
      <c r="D197" s="14" t="n"/>
      <c r="E197" s="14" t="n"/>
      <c r="F197" s="22" t="n"/>
      <c r="G197" s="22" t="n"/>
      <c r="H197" s="23" t="n"/>
      <c r="I197" s="24">
        <f>IF(OR(F197="",G197=""),"",ROUND(MAX(0,MOD(G197-F197,1)*24-N(H197)/60),2))</f>
        <v/>
      </c>
      <c r="J197" s="14" t="n"/>
      <c r="K197" s="14" t="n"/>
      <c r="L197" s="25" t="n"/>
      <c r="M197" s="26">
        <f>IF(OR(I197="",L197=""),"",ROUND(I197*L197,2))</f>
        <v/>
      </c>
      <c r="N197" s="24">
        <f>IF(OR(A197="",I197="",J197="",P197=0),"",SUMIFS($I$5:$I$404,$J$5:$J$404,J197,$A$5:$A$404,A197,$P$5:$P$404,1))</f>
        <v/>
      </c>
      <c r="O197" s="19">
        <f>IF(J197="","",IFERROR(IF(INDEX(Roster!$K$5:$K$204,MATCH(J197,Roster!$A$5:$A$204,0))="","No license on file",IF(INDEX(Roster!$K$5:$K$204,MATCH(J197,Roster!$A$5:$A$204,0))&lt;A197,"Expired on shift date","OK")),"Not on the roster"))</f>
        <v/>
      </c>
      <c r="P197" s="27">
        <f>IF(OR(K197="Confirmed",K197="Completed"),1,0)</f>
        <v/>
      </c>
      <c r="Q197" s="14" t="n"/>
    </row>
    <row r="198">
      <c r="A198" s="20" t="n"/>
      <c r="B198" s="21">
        <f>IF(A198="","",TEXT(A198,"ddd"))</f>
        <v/>
      </c>
      <c r="C198" s="14" t="n"/>
      <c r="D198" s="14" t="n"/>
      <c r="E198" s="14" t="n"/>
      <c r="F198" s="22" t="n"/>
      <c r="G198" s="22" t="n"/>
      <c r="H198" s="23" t="n"/>
      <c r="I198" s="24">
        <f>IF(OR(F198="",G198=""),"",ROUND(MAX(0,MOD(G198-F198,1)*24-N(H198)/60),2))</f>
        <v/>
      </c>
      <c r="J198" s="14" t="n"/>
      <c r="K198" s="14" t="n"/>
      <c r="L198" s="25" t="n"/>
      <c r="M198" s="26">
        <f>IF(OR(I198="",L198=""),"",ROUND(I198*L198,2))</f>
        <v/>
      </c>
      <c r="N198" s="24">
        <f>IF(OR(A198="",I198="",J198="",P198=0),"",SUMIFS($I$5:$I$404,$J$5:$J$404,J198,$A$5:$A$404,A198,$P$5:$P$404,1))</f>
        <v/>
      </c>
      <c r="O198" s="19">
        <f>IF(J198="","",IFERROR(IF(INDEX(Roster!$K$5:$K$204,MATCH(J198,Roster!$A$5:$A$204,0))="","No license on file",IF(INDEX(Roster!$K$5:$K$204,MATCH(J198,Roster!$A$5:$A$204,0))&lt;A198,"Expired on shift date","OK")),"Not on the roster"))</f>
        <v/>
      </c>
      <c r="P198" s="27">
        <f>IF(OR(K198="Confirmed",K198="Completed"),1,0)</f>
        <v/>
      </c>
      <c r="Q198" s="14" t="n"/>
    </row>
    <row r="199">
      <c r="A199" s="20" t="n"/>
      <c r="B199" s="21">
        <f>IF(A199="","",TEXT(A199,"ddd"))</f>
        <v/>
      </c>
      <c r="C199" s="14" t="n"/>
      <c r="D199" s="14" t="n"/>
      <c r="E199" s="14" t="n"/>
      <c r="F199" s="22" t="n"/>
      <c r="G199" s="22" t="n"/>
      <c r="H199" s="23" t="n"/>
      <c r="I199" s="24">
        <f>IF(OR(F199="",G199=""),"",ROUND(MAX(0,MOD(G199-F199,1)*24-N(H199)/60),2))</f>
        <v/>
      </c>
      <c r="J199" s="14" t="n"/>
      <c r="K199" s="14" t="n"/>
      <c r="L199" s="25" t="n"/>
      <c r="M199" s="26">
        <f>IF(OR(I199="",L199=""),"",ROUND(I199*L199,2))</f>
        <v/>
      </c>
      <c r="N199" s="24">
        <f>IF(OR(A199="",I199="",J199="",P199=0),"",SUMIFS($I$5:$I$404,$J$5:$J$404,J199,$A$5:$A$404,A199,$P$5:$P$404,1))</f>
        <v/>
      </c>
      <c r="O199" s="19">
        <f>IF(J199="","",IFERROR(IF(INDEX(Roster!$K$5:$K$204,MATCH(J199,Roster!$A$5:$A$204,0))="","No license on file",IF(INDEX(Roster!$K$5:$K$204,MATCH(J199,Roster!$A$5:$A$204,0))&lt;A199,"Expired on shift date","OK")),"Not on the roster"))</f>
        <v/>
      </c>
      <c r="P199" s="27">
        <f>IF(OR(K199="Confirmed",K199="Completed"),1,0)</f>
        <v/>
      </c>
      <c r="Q199" s="14" t="n"/>
    </row>
    <row r="200">
      <c r="A200" s="20" t="n"/>
      <c r="B200" s="21">
        <f>IF(A200="","",TEXT(A200,"ddd"))</f>
        <v/>
      </c>
      <c r="C200" s="14" t="n"/>
      <c r="D200" s="14" t="n"/>
      <c r="E200" s="14" t="n"/>
      <c r="F200" s="22" t="n"/>
      <c r="G200" s="22" t="n"/>
      <c r="H200" s="23" t="n"/>
      <c r="I200" s="24">
        <f>IF(OR(F200="",G200=""),"",ROUND(MAX(0,MOD(G200-F200,1)*24-N(H200)/60),2))</f>
        <v/>
      </c>
      <c r="J200" s="14" t="n"/>
      <c r="K200" s="14" t="n"/>
      <c r="L200" s="25" t="n"/>
      <c r="M200" s="26">
        <f>IF(OR(I200="",L200=""),"",ROUND(I200*L200,2))</f>
        <v/>
      </c>
      <c r="N200" s="24">
        <f>IF(OR(A200="",I200="",J200="",P200=0),"",SUMIFS($I$5:$I$404,$J$5:$J$404,J200,$A$5:$A$404,A200,$P$5:$P$404,1))</f>
        <v/>
      </c>
      <c r="O200" s="19">
        <f>IF(J200="","",IFERROR(IF(INDEX(Roster!$K$5:$K$204,MATCH(J200,Roster!$A$5:$A$204,0))="","No license on file",IF(INDEX(Roster!$K$5:$K$204,MATCH(J200,Roster!$A$5:$A$204,0))&lt;A200,"Expired on shift date","OK")),"Not on the roster"))</f>
        <v/>
      </c>
      <c r="P200" s="27">
        <f>IF(OR(K200="Confirmed",K200="Completed"),1,0)</f>
        <v/>
      </c>
      <c r="Q200" s="14" t="n"/>
    </row>
    <row r="201">
      <c r="A201" s="20" t="n"/>
      <c r="B201" s="21">
        <f>IF(A201="","",TEXT(A201,"ddd"))</f>
        <v/>
      </c>
      <c r="C201" s="14" t="n"/>
      <c r="D201" s="14" t="n"/>
      <c r="E201" s="14" t="n"/>
      <c r="F201" s="22" t="n"/>
      <c r="G201" s="22" t="n"/>
      <c r="H201" s="23" t="n"/>
      <c r="I201" s="24">
        <f>IF(OR(F201="",G201=""),"",ROUND(MAX(0,MOD(G201-F201,1)*24-N(H201)/60),2))</f>
        <v/>
      </c>
      <c r="J201" s="14" t="n"/>
      <c r="K201" s="14" t="n"/>
      <c r="L201" s="25" t="n"/>
      <c r="M201" s="26">
        <f>IF(OR(I201="",L201=""),"",ROUND(I201*L201,2))</f>
        <v/>
      </c>
      <c r="N201" s="24">
        <f>IF(OR(A201="",I201="",J201="",P201=0),"",SUMIFS($I$5:$I$404,$J$5:$J$404,J201,$A$5:$A$404,A201,$P$5:$P$404,1))</f>
        <v/>
      </c>
      <c r="O201" s="19">
        <f>IF(J201="","",IFERROR(IF(INDEX(Roster!$K$5:$K$204,MATCH(J201,Roster!$A$5:$A$204,0))="","No license on file",IF(INDEX(Roster!$K$5:$K$204,MATCH(J201,Roster!$A$5:$A$204,0))&lt;A201,"Expired on shift date","OK")),"Not on the roster"))</f>
        <v/>
      </c>
      <c r="P201" s="27">
        <f>IF(OR(K201="Confirmed",K201="Completed"),1,0)</f>
        <v/>
      </c>
      <c r="Q201" s="14" t="n"/>
    </row>
    <row r="202">
      <c r="A202" s="20" t="n"/>
      <c r="B202" s="21">
        <f>IF(A202="","",TEXT(A202,"ddd"))</f>
        <v/>
      </c>
      <c r="C202" s="14" t="n"/>
      <c r="D202" s="14" t="n"/>
      <c r="E202" s="14" t="n"/>
      <c r="F202" s="22" t="n"/>
      <c r="G202" s="22" t="n"/>
      <c r="H202" s="23" t="n"/>
      <c r="I202" s="24">
        <f>IF(OR(F202="",G202=""),"",ROUND(MAX(0,MOD(G202-F202,1)*24-N(H202)/60),2))</f>
        <v/>
      </c>
      <c r="J202" s="14" t="n"/>
      <c r="K202" s="14" t="n"/>
      <c r="L202" s="25" t="n"/>
      <c r="M202" s="26">
        <f>IF(OR(I202="",L202=""),"",ROUND(I202*L202,2))</f>
        <v/>
      </c>
      <c r="N202" s="24">
        <f>IF(OR(A202="",I202="",J202="",P202=0),"",SUMIFS($I$5:$I$404,$J$5:$J$404,J202,$A$5:$A$404,A202,$P$5:$P$404,1))</f>
        <v/>
      </c>
      <c r="O202" s="19">
        <f>IF(J202="","",IFERROR(IF(INDEX(Roster!$K$5:$K$204,MATCH(J202,Roster!$A$5:$A$204,0))="","No license on file",IF(INDEX(Roster!$K$5:$K$204,MATCH(J202,Roster!$A$5:$A$204,0))&lt;A202,"Expired on shift date","OK")),"Not on the roster"))</f>
        <v/>
      </c>
      <c r="P202" s="27">
        <f>IF(OR(K202="Confirmed",K202="Completed"),1,0)</f>
        <v/>
      </c>
      <c r="Q202" s="14" t="n"/>
    </row>
    <row r="203">
      <c r="A203" s="20" t="n"/>
      <c r="B203" s="21">
        <f>IF(A203="","",TEXT(A203,"ddd"))</f>
        <v/>
      </c>
      <c r="C203" s="14" t="n"/>
      <c r="D203" s="14" t="n"/>
      <c r="E203" s="14" t="n"/>
      <c r="F203" s="22" t="n"/>
      <c r="G203" s="22" t="n"/>
      <c r="H203" s="23" t="n"/>
      <c r="I203" s="24">
        <f>IF(OR(F203="",G203=""),"",ROUND(MAX(0,MOD(G203-F203,1)*24-N(H203)/60),2))</f>
        <v/>
      </c>
      <c r="J203" s="14" t="n"/>
      <c r="K203" s="14" t="n"/>
      <c r="L203" s="25" t="n"/>
      <c r="M203" s="26">
        <f>IF(OR(I203="",L203=""),"",ROUND(I203*L203,2))</f>
        <v/>
      </c>
      <c r="N203" s="24">
        <f>IF(OR(A203="",I203="",J203="",P203=0),"",SUMIFS($I$5:$I$404,$J$5:$J$404,J203,$A$5:$A$404,A203,$P$5:$P$404,1))</f>
        <v/>
      </c>
      <c r="O203" s="19">
        <f>IF(J203="","",IFERROR(IF(INDEX(Roster!$K$5:$K$204,MATCH(J203,Roster!$A$5:$A$204,0))="","No license on file",IF(INDEX(Roster!$K$5:$K$204,MATCH(J203,Roster!$A$5:$A$204,0))&lt;A203,"Expired on shift date","OK")),"Not on the roster"))</f>
        <v/>
      </c>
      <c r="P203" s="27">
        <f>IF(OR(K203="Confirmed",K203="Completed"),1,0)</f>
        <v/>
      </c>
      <c r="Q203" s="14" t="n"/>
    </row>
    <row r="204">
      <c r="A204" s="20" t="n"/>
      <c r="B204" s="21">
        <f>IF(A204="","",TEXT(A204,"ddd"))</f>
        <v/>
      </c>
      <c r="C204" s="14" t="n"/>
      <c r="D204" s="14" t="n"/>
      <c r="E204" s="14" t="n"/>
      <c r="F204" s="22" t="n"/>
      <c r="G204" s="22" t="n"/>
      <c r="H204" s="23" t="n"/>
      <c r="I204" s="24">
        <f>IF(OR(F204="",G204=""),"",ROUND(MAX(0,MOD(G204-F204,1)*24-N(H204)/60),2))</f>
        <v/>
      </c>
      <c r="J204" s="14" t="n"/>
      <c r="K204" s="14" t="n"/>
      <c r="L204" s="25" t="n"/>
      <c r="M204" s="26">
        <f>IF(OR(I204="",L204=""),"",ROUND(I204*L204,2))</f>
        <v/>
      </c>
      <c r="N204" s="24">
        <f>IF(OR(A204="",I204="",J204="",P204=0),"",SUMIFS($I$5:$I$404,$J$5:$J$404,J204,$A$5:$A$404,A204,$P$5:$P$404,1))</f>
        <v/>
      </c>
      <c r="O204" s="19">
        <f>IF(J204="","",IFERROR(IF(INDEX(Roster!$K$5:$K$204,MATCH(J204,Roster!$A$5:$A$204,0))="","No license on file",IF(INDEX(Roster!$K$5:$K$204,MATCH(J204,Roster!$A$5:$A$204,0))&lt;A204,"Expired on shift date","OK")),"Not on the roster"))</f>
        <v/>
      </c>
      <c r="P204" s="27">
        <f>IF(OR(K204="Confirmed",K204="Completed"),1,0)</f>
        <v/>
      </c>
      <c r="Q204" s="14" t="n"/>
    </row>
    <row r="205">
      <c r="A205" s="20" t="n"/>
      <c r="B205" s="21">
        <f>IF(A205="","",TEXT(A205,"ddd"))</f>
        <v/>
      </c>
      <c r="C205" s="14" t="n"/>
      <c r="D205" s="14" t="n"/>
      <c r="E205" s="14" t="n"/>
      <c r="F205" s="22" t="n"/>
      <c r="G205" s="22" t="n"/>
      <c r="H205" s="23" t="n"/>
      <c r="I205" s="24">
        <f>IF(OR(F205="",G205=""),"",ROUND(MAX(0,MOD(G205-F205,1)*24-N(H205)/60),2))</f>
        <v/>
      </c>
      <c r="J205" s="14" t="n"/>
      <c r="K205" s="14" t="n"/>
      <c r="L205" s="25" t="n"/>
      <c r="M205" s="26">
        <f>IF(OR(I205="",L205=""),"",ROUND(I205*L205,2))</f>
        <v/>
      </c>
      <c r="N205" s="24">
        <f>IF(OR(A205="",I205="",J205="",P205=0),"",SUMIFS($I$5:$I$404,$J$5:$J$404,J205,$A$5:$A$404,A205,$P$5:$P$404,1))</f>
        <v/>
      </c>
      <c r="O205" s="19">
        <f>IF(J205="","",IFERROR(IF(INDEX(Roster!$K$5:$K$204,MATCH(J205,Roster!$A$5:$A$204,0))="","No license on file",IF(INDEX(Roster!$K$5:$K$204,MATCH(J205,Roster!$A$5:$A$204,0))&lt;A205,"Expired on shift date","OK")),"Not on the roster"))</f>
        <v/>
      </c>
      <c r="P205" s="27">
        <f>IF(OR(K205="Confirmed",K205="Completed"),1,0)</f>
        <v/>
      </c>
      <c r="Q205" s="14" t="n"/>
    </row>
    <row r="206">
      <c r="A206" s="20" t="n"/>
      <c r="B206" s="21">
        <f>IF(A206="","",TEXT(A206,"ddd"))</f>
        <v/>
      </c>
      <c r="C206" s="14" t="n"/>
      <c r="D206" s="14" t="n"/>
      <c r="E206" s="14" t="n"/>
      <c r="F206" s="22" t="n"/>
      <c r="G206" s="22" t="n"/>
      <c r="H206" s="23" t="n"/>
      <c r="I206" s="24">
        <f>IF(OR(F206="",G206=""),"",ROUND(MAX(0,MOD(G206-F206,1)*24-N(H206)/60),2))</f>
        <v/>
      </c>
      <c r="J206" s="14" t="n"/>
      <c r="K206" s="14" t="n"/>
      <c r="L206" s="25" t="n"/>
      <c r="M206" s="26">
        <f>IF(OR(I206="",L206=""),"",ROUND(I206*L206,2))</f>
        <v/>
      </c>
      <c r="N206" s="24">
        <f>IF(OR(A206="",I206="",J206="",P206=0),"",SUMIFS($I$5:$I$404,$J$5:$J$404,J206,$A$5:$A$404,A206,$P$5:$P$404,1))</f>
        <v/>
      </c>
      <c r="O206" s="19">
        <f>IF(J206="","",IFERROR(IF(INDEX(Roster!$K$5:$K$204,MATCH(J206,Roster!$A$5:$A$204,0))="","No license on file",IF(INDEX(Roster!$K$5:$K$204,MATCH(J206,Roster!$A$5:$A$204,0))&lt;A206,"Expired on shift date","OK")),"Not on the roster"))</f>
        <v/>
      </c>
      <c r="P206" s="27">
        <f>IF(OR(K206="Confirmed",K206="Completed"),1,0)</f>
        <v/>
      </c>
      <c r="Q206" s="14" t="n"/>
    </row>
    <row r="207">
      <c r="A207" s="20" t="n"/>
      <c r="B207" s="21">
        <f>IF(A207="","",TEXT(A207,"ddd"))</f>
        <v/>
      </c>
      <c r="C207" s="14" t="n"/>
      <c r="D207" s="14" t="n"/>
      <c r="E207" s="14" t="n"/>
      <c r="F207" s="22" t="n"/>
      <c r="G207" s="22" t="n"/>
      <c r="H207" s="23" t="n"/>
      <c r="I207" s="24">
        <f>IF(OR(F207="",G207=""),"",ROUND(MAX(0,MOD(G207-F207,1)*24-N(H207)/60),2))</f>
        <v/>
      </c>
      <c r="J207" s="14" t="n"/>
      <c r="K207" s="14" t="n"/>
      <c r="L207" s="25" t="n"/>
      <c r="M207" s="26">
        <f>IF(OR(I207="",L207=""),"",ROUND(I207*L207,2))</f>
        <v/>
      </c>
      <c r="N207" s="24">
        <f>IF(OR(A207="",I207="",J207="",P207=0),"",SUMIFS($I$5:$I$404,$J$5:$J$404,J207,$A$5:$A$404,A207,$P$5:$P$404,1))</f>
        <v/>
      </c>
      <c r="O207" s="19">
        <f>IF(J207="","",IFERROR(IF(INDEX(Roster!$K$5:$K$204,MATCH(J207,Roster!$A$5:$A$204,0))="","No license on file",IF(INDEX(Roster!$K$5:$K$204,MATCH(J207,Roster!$A$5:$A$204,0))&lt;A207,"Expired on shift date","OK")),"Not on the roster"))</f>
        <v/>
      </c>
      <c r="P207" s="27">
        <f>IF(OR(K207="Confirmed",K207="Completed"),1,0)</f>
        <v/>
      </c>
      <c r="Q207" s="14" t="n"/>
    </row>
    <row r="208">
      <c r="A208" s="20" t="n"/>
      <c r="B208" s="21">
        <f>IF(A208="","",TEXT(A208,"ddd"))</f>
        <v/>
      </c>
      <c r="C208" s="14" t="n"/>
      <c r="D208" s="14" t="n"/>
      <c r="E208" s="14" t="n"/>
      <c r="F208" s="22" t="n"/>
      <c r="G208" s="22" t="n"/>
      <c r="H208" s="23" t="n"/>
      <c r="I208" s="24">
        <f>IF(OR(F208="",G208=""),"",ROUND(MAX(0,MOD(G208-F208,1)*24-N(H208)/60),2))</f>
        <v/>
      </c>
      <c r="J208" s="14" t="n"/>
      <c r="K208" s="14" t="n"/>
      <c r="L208" s="25" t="n"/>
      <c r="M208" s="26">
        <f>IF(OR(I208="",L208=""),"",ROUND(I208*L208,2))</f>
        <v/>
      </c>
      <c r="N208" s="24">
        <f>IF(OR(A208="",I208="",J208="",P208=0),"",SUMIFS($I$5:$I$404,$J$5:$J$404,J208,$A$5:$A$404,A208,$P$5:$P$404,1))</f>
        <v/>
      </c>
      <c r="O208" s="19">
        <f>IF(J208="","",IFERROR(IF(INDEX(Roster!$K$5:$K$204,MATCH(J208,Roster!$A$5:$A$204,0))="","No license on file",IF(INDEX(Roster!$K$5:$K$204,MATCH(J208,Roster!$A$5:$A$204,0))&lt;A208,"Expired on shift date","OK")),"Not on the roster"))</f>
        <v/>
      </c>
      <c r="P208" s="27">
        <f>IF(OR(K208="Confirmed",K208="Completed"),1,0)</f>
        <v/>
      </c>
      <c r="Q208" s="14" t="n"/>
    </row>
    <row r="209">
      <c r="A209" s="20" t="n"/>
      <c r="B209" s="21">
        <f>IF(A209="","",TEXT(A209,"ddd"))</f>
        <v/>
      </c>
      <c r="C209" s="14" t="n"/>
      <c r="D209" s="14" t="n"/>
      <c r="E209" s="14" t="n"/>
      <c r="F209" s="22" t="n"/>
      <c r="G209" s="22" t="n"/>
      <c r="H209" s="23" t="n"/>
      <c r="I209" s="24">
        <f>IF(OR(F209="",G209=""),"",ROUND(MAX(0,MOD(G209-F209,1)*24-N(H209)/60),2))</f>
        <v/>
      </c>
      <c r="J209" s="14" t="n"/>
      <c r="K209" s="14" t="n"/>
      <c r="L209" s="25" t="n"/>
      <c r="M209" s="26">
        <f>IF(OR(I209="",L209=""),"",ROUND(I209*L209,2))</f>
        <v/>
      </c>
      <c r="N209" s="24">
        <f>IF(OR(A209="",I209="",J209="",P209=0),"",SUMIFS($I$5:$I$404,$J$5:$J$404,J209,$A$5:$A$404,A209,$P$5:$P$404,1))</f>
        <v/>
      </c>
      <c r="O209" s="19">
        <f>IF(J209="","",IFERROR(IF(INDEX(Roster!$K$5:$K$204,MATCH(J209,Roster!$A$5:$A$204,0))="","No license on file",IF(INDEX(Roster!$K$5:$K$204,MATCH(J209,Roster!$A$5:$A$204,0))&lt;A209,"Expired on shift date","OK")),"Not on the roster"))</f>
        <v/>
      </c>
      <c r="P209" s="27">
        <f>IF(OR(K209="Confirmed",K209="Completed"),1,0)</f>
        <v/>
      </c>
      <c r="Q209" s="14" t="n"/>
    </row>
    <row r="210">
      <c r="A210" s="20" t="n"/>
      <c r="B210" s="21">
        <f>IF(A210="","",TEXT(A210,"ddd"))</f>
        <v/>
      </c>
      <c r="C210" s="14" t="n"/>
      <c r="D210" s="14" t="n"/>
      <c r="E210" s="14" t="n"/>
      <c r="F210" s="22" t="n"/>
      <c r="G210" s="22" t="n"/>
      <c r="H210" s="23" t="n"/>
      <c r="I210" s="24">
        <f>IF(OR(F210="",G210=""),"",ROUND(MAX(0,MOD(G210-F210,1)*24-N(H210)/60),2))</f>
        <v/>
      </c>
      <c r="J210" s="14" t="n"/>
      <c r="K210" s="14" t="n"/>
      <c r="L210" s="25" t="n"/>
      <c r="M210" s="26">
        <f>IF(OR(I210="",L210=""),"",ROUND(I210*L210,2))</f>
        <v/>
      </c>
      <c r="N210" s="24">
        <f>IF(OR(A210="",I210="",J210="",P210=0),"",SUMIFS($I$5:$I$404,$J$5:$J$404,J210,$A$5:$A$404,A210,$P$5:$P$404,1))</f>
        <v/>
      </c>
      <c r="O210" s="19">
        <f>IF(J210="","",IFERROR(IF(INDEX(Roster!$K$5:$K$204,MATCH(J210,Roster!$A$5:$A$204,0))="","No license on file",IF(INDEX(Roster!$K$5:$K$204,MATCH(J210,Roster!$A$5:$A$204,0))&lt;A210,"Expired on shift date","OK")),"Not on the roster"))</f>
        <v/>
      </c>
      <c r="P210" s="27">
        <f>IF(OR(K210="Confirmed",K210="Completed"),1,0)</f>
        <v/>
      </c>
      <c r="Q210" s="14" t="n"/>
    </row>
    <row r="211">
      <c r="A211" s="20" t="n"/>
      <c r="B211" s="21">
        <f>IF(A211="","",TEXT(A211,"ddd"))</f>
        <v/>
      </c>
      <c r="C211" s="14" t="n"/>
      <c r="D211" s="14" t="n"/>
      <c r="E211" s="14" t="n"/>
      <c r="F211" s="22" t="n"/>
      <c r="G211" s="22" t="n"/>
      <c r="H211" s="23" t="n"/>
      <c r="I211" s="24">
        <f>IF(OR(F211="",G211=""),"",ROUND(MAX(0,MOD(G211-F211,1)*24-N(H211)/60),2))</f>
        <v/>
      </c>
      <c r="J211" s="14" t="n"/>
      <c r="K211" s="14" t="n"/>
      <c r="L211" s="25" t="n"/>
      <c r="M211" s="26">
        <f>IF(OR(I211="",L211=""),"",ROUND(I211*L211,2))</f>
        <v/>
      </c>
      <c r="N211" s="24">
        <f>IF(OR(A211="",I211="",J211="",P211=0),"",SUMIFS($I$5:$I$404,$J$5:$J$404,J211,$A$5:$A$404,A211,$P$5:$P$404,1))</f>
        <v/>
      </c>
      <c r="O211" s="19">
        <f>IF(J211="","",IFERROR(IF(INDEX(Roster!$K$5:$K$204,MATCH(J211,Roster!$A$5:$A$204,0))="","No license on file",IF(INDEX(Roster!$K$5:$K$204,MATCH(J211,Roster!$A$5:$A$204,0))&lt;A211,"Expired on shift date","OK")),"Not on the roster"))</f>
        <v/>
      </c>
      <c r="P211" s="27">
        <f>IF(OR(K211="Confirmed",K211="Completed"),1,0)</f>
        <v/>
      </c>
      <c r="Q211" s="14" t="n"/>
    </row>
    <row r="212">
      <c r="A212" s="20" t="n"/>
      <c r="B212" s="21">
        <f>IF(A212="","",TEXT(A212,"ddd"))</f>
        <v/>
      </c>
      <c r="C212" s="14" t="n"/>
      <c r="D212" s="14" t="n"/>
      <c r="E212" s="14" t="n"/>
      <c r="F212" s="22" t="n"/>
      <c r="G212" s="22" t="n"/>
      <c r="H212" s="23" t="n"/>
      <c r="I212" s="24">
        <f>IF(OR(F212="",G212=""),"",ROUND(MAX(0,MOD(G212-F212,1)*24-N(H212)/60),2))</f>
        <v/>
      </c>
      <c r="J212" s="14" t="n"/>
      <c r="K212" s="14" t="n"/>
      <c r="L212" s="25" t="n"/>
      <c r="M212" s="26">
        <f>IF(OR(I212="",L212=""),"",ROUND(I212*L212,2))</f>
        <v/>
      </c>
      <c r="N212" s="24">
        <f>IF(OR(A212="",I212="",J212="",P212=0),"",SUMIFS($I$5:$I$404,$J$5:$J$404,J212,$A$5:$A$404,A212,$P$5:$P$404,1))</f>
        <v/>
      </c>
      <c r="O212" s="19">
        <f>IF(J212="","",IFERROR(IF(INDEX(Roster!$K$5:$K$204,MATCH(J212,Roster!$A$5:$A$204,0))="","No license on file",IF(INDEX(Roster!$K$5:$K$204,MATCH(J212,Roster!$A$5:$A$204,0))&lt;A212,"Expired on shift date","OK")),"Not on the roster"))</f>
        <v/>
      </c>
      <c r="P212" s="27">
        <f>IF(OR(K212="Confirmed",K212="Completed"),1,0)</f>
        <v/>
      </c>
      <c r="Q212" s="14" t="n"/>
    </row>
    <row r="213">
      <c r="A213" s="20" t="n"/>
      <c r="B213" s="21">
        <f>IF(A213="","",TEXT(A213,"ddd"))</f>
        <v/>
      </c>
      <c r="C213" s="14" t="n"/>
      <c r="D213" s="14" t="n"/>
      <c r="E213" s="14" t="n"/>
      <c r="F213" s="22" t="n"/>
      <c r="G213" s="22" t="n"/>
      <c r="H213" s="23" t="n"/>
      <c r="I213" s="24">
        <f>IF(OR(F213="",G213=""),"",ROUND(MAX(0,MOD(G213-F213,1)*24-N(H213)/60),2))</f>
        <v/>
      </c>
      <c r="J213" s="14" t="n"/>
      <c r="K213" s="14" t="n"/>
      <c r="L213" s="25" t="n"/>
      <c r="M213" s="26">
        <f>IF(OR(I213="",L213=""),"",ROUND(I213*L213,2))</f>
        <v/>
      </c>
      <c r="N213" s="24">
        <f>IF(OR(A213="",I213="",J213="",P213=0),"",SUMIFS($I$5:$I$404,$J$5:$J$404,J213,$A$5:$A$404,A213,$P$5:$P$404,1))</f>
        <v/>
      </c>
      <c r="O213" s="19">
        <f>IF(J213="","",IFERROR(IF(INDEX(Roster!$K$5:$K$204,MATCH(J213,Roster!$A$5:$A$204,0))="","No license on file",IF(INDEX(Roster!$K$5:$K$204,MATCH(J213,Roster!$A$5:$A$204,0))&lt;A213,"Expired on shift date","OK")),"Not on the roster"))</f>
        <v/>
      </c>
      <c r="P213" s="27">
        <f>IF(OR(K213="Confirmed",K213="Completed"),1,0)</f>
        <v/>
      </c>
      <c r="Q213" s="14" t="n"/>
    </row>
    <row r="214">
      <c r="A214" s="20" t="n"/>
      <c r="B214" s="21">
        <f>IF(A214="","",TEXT(A214,"ddd"))</f>
        <v/>
      </c>
      <c r="C214" s="14" t="n"/>
      <c r="D214" s="14" t="n"/>
      <c r="E214" s="14" t="n"/>
      <c r="F214" s="22" t="n"/>
      <c r="G214" s="22" t="n"/>
      <c r="H214" s="23" t="n"/>
      <c r="I214" s="24">
        <f>IF(OR(F214="",G214=""),"",ROUND(MAX(0,MOD(G214-F214,1)*24-N(H214)/60),2))</f>
        <v/>
      </c>
      <c r="J214" s="14" t="n"/>
      <c r="K214" s="14" t="n"/>
      <c r="L214" s="25" t="n"/>
      <c r="M214" s="26">
        <f>IF(OR(I214="",L214=""),"",ROUND(I214*L214,2))</f>
        <v/>
      </c>
      <c r="N214" s="24">
        <f>IF(OR(A214="",I214="",J214="",P214=0),"",SUMIFS($I$5:$I$404,$J$5:$J$404,J214,$A$5:$A$404,A214,$P$5:$P$404,1))</f>
        <v/>
      </c>
      <c r="O214" s="19">
        <f>IF(J214="","",IFERROR(IF(INDEX(Roster!$K$5:$K$204,MATCH(J214,Roster!$A$5:$A$204,0))="","No license on file",IF(INDEX(Roster!$K$5:$K$204,MATCH(J214,Roster!$A$5:$A$204,0))&lt;A214,"Expired on shift date","OK")),"Not on the roster"))</f>
        <v/>
      </c>
      <c r="P214" s="27">
        <f>IF(OR(K214="Confirmed",K214="Completed"),1,0)</f>
        <v/>
      </c>
      <c r="Q214" s="14" t="n"/>
    </row>
    <row r="215">
      <c r="A215" s="20" t="n"/>
      <c r="B215" s="21">
        <f>IF(A215="","",TEXT(A215,"ddd"))</f>
        <v/>
      </c>
      <c r="C215" s="14" t="n"/>
      <c r="D215" s="14" t="n"/>
      <c r="E215" s="14" t="n"/>
      <c r="F215" s="22" t="n"/>
      <c r="G215" s="22" t="n"/>
      <c r="H215" s="23" t="n"/>
      <c r="I215" s="24">
        <f>IF(OR(F215="",G215=""),"",ROUND(MAX(0,MOD(G215-F215,1)*24-N(H215)/60),2))</f>
        <v/>
      </c>
      <c r="J215" s="14" t="n"/>
      <c r="K215" s="14" t="n"/>
      <c r="L215" s="25" t="n"/>
      <c r="M215" s="26">
        <f>IF(OR(I215="",L215=""),"",ROUND(I215*L215,2))</f>
        <v/>
      </c>
      <c r="N215" s="24">
        <f>IF(OR(A215="",I215="",J215="",P215=0),"",SUMIFS($I$5:$I$404,$J$5:$J$404,J215,$A$5:$A$404,A215,$P$5:$P$404,1))</f>
        <v/>
      </c>
      <c r="O215" s="19">
        <f>IF(J215="","",IFERROR(IF(INDEX(Roster!$K$5:$K$204,MATCH(J215,Roster!$A$5:$A$204,0))="","No license on file",IF(INDEX(Roster!$K$5:$K$204,MATCH(J215,Roster!$A$5:$A$204,0))&lt;A215,"Expired on shift date","OK")),"Not on the roster"))</f>
        <v/>
      </c>
      <c r="P215" s="27">
        <f>IF(OR(K215="Confirmed",K215="Completed"),1,0)</f>
        <v/>
      </c>
      <c r="Q215" s="14" t="n"/>
    </row>
    <row r="216">
      <c r="A216" s="20" t="n"/>
      <c r="B216" s="21">
        <f>IF(A216="","",TEXT(A216,"ddd"))</f>
        <v/>
      </c>
      <c r="C216" s="14" t="n"/>
      <c r="D216" s="14" t="n"/>
      <c r="E216" s="14" t="n"/>
      <c r="F216" s="22" t="n"/>
      <c r="G216" s="22" t="n"/>
      <c r="H216" s="23" t="n"/>
      <c r="I216" s="24">
        <f>IF(OR(F216="",G216=""),"",ROUND(MAX(0,MOD(G216-F216,1)*24-N(H216)/60),2))</f>
        <v/>
      </c>
      <c r="J216" s="14" t="n"/>
      <c r="K216" s="14" t="n"/>
      <c r="L216" s="25" t="n"/>
      <c r="M216" s="26">
        <f>IF(OR(I216="",L216=""),"",ROUND(I216*L216,2))</f>
        <v/>
      </c>
      <c r="N216" s="24">
        <f>IF(OR(A216="",I216="",J216="",P216=0),"",SUMIFS($I$5:$I$404,$J$5:$J$404,J216,$A$5:$A$404,A216,$P$5:$P$404,1))</f>
        <v/>
      </c>
      <c r="O216" s="19">
        <f>IF(J216="","",IFERROR(IF(INDEX(Roster!$K$5:$K$204,MATCH(J216,Roster!$A$5:$A$204,0))="","No license on file",IF(INDEX(Roster!$K$5:$K$204,MATCH(J216,Roster!$A$5:$A$204,0))&lt;A216,"Expired on shift date","OK")),"Not on the roster"))</f>
        <v/>
      </c>
      <c r="P216" s="27">
        <f>IF(OR(K216="Confirmed",K216="Completed"),1,0)</f>
        <v/>
      </c>
      <c r="Q216" s="14" t="n"/>
    </row>
    <row r="217">
      <c r="A217" s="20" t="n"/>
      <c r="B217" s="21">
        <f>IF(A217="","",TEXT(A217,"ddd"))</f>
        <v/>
      </c>
      <c r="C217" s="14" t="n"/>
      <c r="D217" s="14" t="n"/>
      <c r="E217" s="14" t="n"/>
      <c r="F217" s="22" t="n"/>
      <c r="G217" s="22" t="n"/>
      <c r="H217" s="23" t="n"/>
      <c r="I217" s="24">
        <f>IF(OR(F217="",G217=""),"",ROUND(MAX(0,MOD(G217-F217,1)*24-N(H217)/60),2))</f>
        <v/>
      </c>
      <c r="J217" s="14" t="n"/>
      <c r="K217" s="14" t="n"/>
      <c r="L217" s="25" t="n"/>
      <c r="M217" s="26">
        <f>IF(OR(I217="",L217=""),"",ROUND(I217*L217,2))</f>
        <v/>
      </c>
      <c r="N217" s="24">
        <f>IF(OR(A217="",I217="",J217="",P217=0),"",SUMIFS($I$5:$I$404,$J$5:$J$404,J217,$A$5:$A$404,A217,$P$5:$P$404,1))</f>
        <v/>
      </c>
      <c r="O217" s="19">
        <f>IF(J217="","",IFERROR(IF(INDEX(Roster!$K$5:$K$204,MATCH(J217,Roster!$A$5:$A$204,0))="","No license on file",IF(INDEX(Roster!$K$5:$K$204,MATCH(J217,Roster!$A$5:$A$204,0))&lt;A217,"Expired on shift date","OK")),"Not on the roster"))</f>
        <v/>
      </c>
      <c r="P217" s="27">
        <f>IF(OR(K217="Confirmed",K217="Completed"),1,0)</f>
        <v/>
      </c>
      <c r="Q217" s="14" t="n"/>
    </row>
    <row r="218">
      <c r="A218" s="20" t="n"/>
      <c r="B218" s="21">
        <f>IF(A218="","",TEXT(A218,"ddd"))</f>
        <v/>
      </c>
      <c r="C218" s="14" t="n"/>
      <c r="D218" s="14" t="n"/>
      <c r="E218" s="14" t="n"/>
      <c r="F218" s="22" t="n"/>
      <c r="G218" s="22" t="n"/>
      <c r="H218" s="23" t="n"/>
      <c r="I218" s="24">
        <f>IF(OR(F218="",G218=""),"",ROUND(MAX(0,MOD(G218-F218,1)*24-N(H218)/60),2))</f>
        <v/>
      </c>
      <c r="J218" s="14" t="n"/>
      <c r="K218" s="14" t="n"/>
      <c r="L218" s="25" t="n"/>
      <c r="M218" s="26">
        <f>IF(OR(I218="",L218=""),"",ROUND(I218*L218,2))</f>
        <v/>
      </c>
      <c r="N218" s="24">
        <f>IF(OR(A218="",I218="",J218="",P218=0),"",SUMIFS($I$5:$I$404,$J$5:$J$404,J218,$A$5:$A$404,A218,$P$5:$P$404,1))</f>
        <v/>
      </c>
      <c r="O218" s="19">
        <f>IF(J218="","",IFERROR(IF(INDEX(Roster!$K$5:$K$204,MATCH(J218,Roster!$A$5:$A$204,0))="","No license on file",IF(INDEX(Roster!$K$5:$K$204,MATCH(J218,Roster!$A$5:$A$204,0))&lt;A218,"Expired on shift date","OK")),"Not on the roster"))</f>
        <v/>
      </c>
      <c r="P218" s="27">
        <f>IF(OR(K218="Confirmed",K218="Completed"),1,0)</f>
        <v/>
      </c>
      <c r="Q218" s="14" t="n"/>
    </row>
    <row r="219">
      <c r="A219" s="20" t="n"/>
      <c r="B219" s="21">
        <f>IF(A219="","",TEXT(A219,"ddd"))</f>
        <v/>
      </c>
      <c r="C219" s="14" t="n"/>
      <c r="D219" s="14" t="n"/>
      <c r="E219" s="14" t="n"/>
      <c r="F219" s="22" t="n"/>
      <c r="G219" s="22" t="n"/>
      <c r="H219" s="23" t="n"/>
      <c r="I219" s="24">
        <f>IF(OR(F219="",G219=""),"",ROUND(MAX(0,MOD(G219-F219,1)*24-N(H219)/60),2))</f>
        <v/>
      </c>
      <c r="J219" s="14" t="n"/>
      <c r="K219" s="14" t="n"/>
      <c r="L219" s="25" t="n"/>
      <c r="M219" s="26">
        <f>IF(OR(I219="",L219=""),"",ROUND(I219*L219,2))</f>
        <v/>
      </c>
      <c r="N219" s="24">
        <f>IF(OR(A219="",I219="",J219="",P219=0),"",SUMIFS($I$5:$I$404,$J$5:$J$404,J219,$A$5:$A$404,A219,$P$5:$P$404,1))</f>
        <v/>
      </c>
      <c r="O219" s="19">
        <f>IF(J219="","",IFERROR(IF(INDEX(Roster!$K$5:$K$204,MATCH(J219,Roster!$A$5:$A$204,0))="","No license on file",IF(INDEX(Roster!$K$5:$K$204,MATCH(J219,Roster!$A$5:$A$204,0))&lt;A219,"Expired on shift date","OK")),"Not on the roster"))</f>
        <v/>
      </c>
      <c r="P219" s="27">
        <f>IF(OR(K219="Confirmed",K219="Completed"),1,0)</f>
        <v/>
      </c>
      <c r="Q219" s="14" t="n"/>
    </row>
    <row r="220">
      <c r="A220" s="20" t="n"/>
      <c r="B220" s="21">
        <f>IF(A220="","",TEXT(A220,"ddd"))</f>
        <v/>
      </c>
      <c r="C220" s="14" t="n"/>
      <c r="D220" s="14" t="n"/>
      <c r="E220" s="14" t="n"/>
      <c r="F220" s="22" t="n"/>
      <c r="G220" s="22" t="n"/>
      <c r="H220" s="23" t="n"/>
      <c r="I220" s="24">
        <f>IF(OR(F220="",G220=""),"",ROUND(MAX(0,MOD(G220-F220,1)*24-N(H220)/60),2))</f>
        <v/>
      </c>
      <c r="J220" s="14" t="n"/>
      <c r="K220" s="14" t="n"/>
      <c r="L220" s="25" t="n"/>
      <c r="M220" s="26">
        <f>IF(OR(I220="",L220=""),"",ROUND(I220*L220,2))</f>
        <v/>
      </c>
      <c r="N220" s="24">
        <f>IF(OR(A220="",I220="",J220="",P220=0),"",SUMIFS($I$5:$I$404,$J$5:$J$404,J220,$A$5:$A$404,A220,$P$5:$P$404,1))</f>
        <v/>
      </c>
      <c r="O220" s="19">
        <f>IF(J220="","",IFERROR(IF(INDEX(Roster!$K$5:$K$204,MATCH(J220,Roster!$A$5:$A$204,0))="","No license on file",IF(INDEX(Roster!$K$5:$K$204,MATCH(J220,Roster!$A$5:$A$204,0))&lt;A220,"Expired on shift date","OK")),"Not on the roster"))</f>
        <v/>
      </c>
      <c r="P220" s="27">
        <f>IF(OR(K220="Confirmed",K220="Completed"),1,0)</f>
        <v/>
      </c>
      <c r="Q220" s="14" t="n"/>
    </row>
    <row r="221">
      <c r="A221" s="20" t="n"/>
      <c r="B221" s="21">
        <f>IF(A221="","",TEXT(A221,"ddd"))</f>
        <v/>
      </c>
      <c r="C221" s="14" t="n"/>
      <c r="D221" s="14" t="n"/>
      <c r="E221" s="14" t="n"/>
      <c r="F221" s="22" t="n"/>
      <c r="G221" s="22" t="n"/>
      <c r="H221" s="23" t="n"/>
      <c r="I221" s="24">
        <f>IF(OR(F221="",G221=""),"",ROUND(MAX(0,MOD(G221-F221,1)*24-N(H221)/60),2))</f>
        <v/>
      </c>
      <c r="J221" s="14" t="n"/>
      <c r="K221" s="14" t="n"/>
      <c r="L221" s="25" t="n"/>
      <c r="M221" s="26">
        <f>IF(OR(I221="",L221=""),"",ROUND(I221*L221,2))</f>
        <v/>
      </c>
      <c r="N221" s="24">
        <f>IF(OR(A221="",I221="",J221="",P221=0),"",SUMIFS($I$5:$I$404,$J$5:$J$404,J221,$A$5:$A$404,A221,$P$5:$P$404,1))</f>
        <v/>
      </c>
      <c r="O221" s="19">
        <f>IF(J221="","",IFERROR(IF(INDEX(Roster!$K$5:$K$204,MATCH(J221,Roster!$A$5:$A$204,0))="","No license on file",IF(INDEX(Roster!$K$5:$K$204,MATCH(J221,Roster!$A$5:$A$204,0))&lt;A221,"Expired on shift date","OK")),"Not on the roster"))</f>
        <v/>
      </c>
      <c r="P221" s="27">
        <f>IF(OR(K221="Confirmed",K221="Completed"),1,0)</f>
        <v/>
      </c>
      <c r="Q221" s="14" t="n"/>
    </row>
    <row r="222">
      <c r="A222" s="20" t="n"/>
      <c r="B222" s="21">
        <f>IF(A222="","",TEXT(A222,"ddd"))</f>
        <v/>
      </c>
      <c r="C222" s="14" t="n"/>
      <c r="D222" s="14" t="n"/>
      <c r="E222" s="14" t="n"/>
      <c r="F222" s="22" t="n"/>
      <c r="G222" s="22" t="n"/>
      <c r="H222" s="23" t="n"/>
      <c r="I222" s="24">
        <f>IF(OR(F222="",G222=""),"",ROUND(MAX(0,MOD(G222-F222,1)*24-N(H222)/60),2))</f>
        <v/>
      </c>
      <c r="J222" s="14" t="n"/>
      <c r="K222" s="14" t="n"/>
      <c r="L222" s="25" t="n"/>
      <c r="M222" s="26">
        <f>IF(OR(I222="",L222=""),"",ROUND(I222*L222,2))</f>
        <v/>
      </c>
      <c r="N222" s="24">
        <f>IF(OR(A222="",I222="",J222="",P222=0),"",SUMIFS($I$5:$I$404,$J$5:$J$404,J222,$A$5:$A$404,A222,$P$5:$P$404,1))</f>
        <v/>
      </c>
      <c r="O222" s="19">
        <f>IF(J222="","",IFERROR(IF(INDEX(Roster!$K$5:$K$204,MATCH(J222,Roster!$A$5:$A$204,0))="","No license on file",IF(INDEX(Roster!$K$5:$K$204,MATCH(J222,Roster!$A$5:$A$204,0))&lt;A222,"Expired on shift date","OK")),"Not on the roster"))</f>
        <v/>
      </c>
      <c r="P222" s="27">
        <f>IF(OR(K222="Confirmed",K222="Completed"),1,0)</f>
        <v/>
      </c>
      <c r="Q222" s="14" t="n"/>
    </row>
    <row r="223">
      <c r="A223" s="20" t="n"/>
      <c r="B223" s="21">
        <f>IF(A223="","",TEXT(A223,"ddd"))</f>
        <v/>
      </c>
      <c r="C223" s="14" t="n"/>
      <c r="D223" s="14" t="n"/>
      <c r="E223" s="14" t="n"/>
      <c r="F223" s="22" t="n"/>
      <c r="G223" s="22" t="n"/>
      <c r="H223" s="23" t="n"/>
      <c r="I223" s="24">
        <f>IF(OR(F223="",G223=""),"",ROUND(MAX(0,MOD(G223-F223,1)*24-N(H223)/60),2))</f>
        <v/>
      </c>
      <c r="J223" s="14" t="n"/>
      <c r="K223" s="14" t="n"/>
      <c r="L223" s="25" t="n"/>
      <c r="M223" s="26">
        <f>IF(OR(I223="",L223=""),"",ROUND(I223*L223,2))</f>
        <v/>
      </c>
      <c r="N223" s="24">
        <f>IF(OR(A223="",I223="",J223="",P223=0),"",SUMIFS($I$5:$I$404,$J$5:$J$404,J223,$A$5:$A$404,A223,$P$5:$P$404,1))</f>
        <v/>
      </c>
      <c r="O223" s="19">
        <f>IF(J223="","",IFERROR(IF(INDEX(Roster!$K$5:$K$204,MATCH(J223,Roster!$A$5:$A$204,0))="","No license on file",IF(INDEX(Roster!$K$5:$K$204,MATCH(J223,Roster!$A$5:$A$204,0))&lt;A223,"Expired on shift date","OK")),"Not on the roster"))</f>
        <v/>
      </c>
      <c r="P223" s="27">
        <f>IF(OR(K223="Confirmed",K223="Completed"),1,0)</f>
        <v/>
      </c>
      <c r="Q223" s="14" t="n"/>
    </row>
    <row r="224">
      <c r="A224" s="20" t="n"/>
      <c r="B224" s="21">
        <f>IF(A224="","",TEXT(A224,"ddd"))</f>
        <v/>
      </c>
      <c r="C224" s="14" t="n"/>
      <c r="D224" s="14" t="n"/>
      <c r="E224" s="14" t="n"/>
      <c r="F224" s="22" t="n"/>
      <c r="G224" s="22" t="n"/>
      <c r="H224" s="23" t="n"/>
      <c r="I224" s="24">
        <f>IF(OR(F224="",G224=""),"",ROUND(MAX(0,MOD(G224-F224,1)*24-N(H224)/60),2))</f>
        <v/>
      </c>
      <c r="J224" s="14" t="n"/>
      <c r="K224" s="14" t="n"/>
      <c r="L224" s="25" t="n"/>
      <c r="M224" s="26">
        <f>IF(OR(I224="",L224=""),"",ROUND(I224*L224,2))</f>
        <v/>
      </c>
      <c r="N224" s="24">
        <f>IF(OR(A224="",I224="",J224="",P224=0),"",SUMIFS($I$5:$I$404,$J$5:$J$404,J224,$A$5:$A$404,A224,$P$5:$P$404,1))</f>
        <v/>
      </c>
      <c r="O224" s="19">
        <f>IF(J224="","",IFERROR(IF(INDEX(Roster!$K$5:$K$204,MATCH(J224,Roster!$A$5:$A$204,0))="","No license on file",IF(INDEX(Roster!$K$5:$K$204,MATCH(J224,Roster!$A$5:$A$204,0))&lt;A224,"Expired on shift date","OK")),"Not on the roster"))</f>
        <v/>
      </c>
      <c r="P224" s="27">
        <f>IF(OR(K224="Confirmed",K224="Completed"),1,0)</f>
        <v/>
      </c>
      <c r="Q224" s="14" t="n"/>
    </row>
    <row r="225">
      <c r="A225" s="20" t="n"/>
      <c r="B225" s="21">
        <f>IF(A225="","",TEXT(A225,"ddd"))</f>
        <v/>
      </c>
      <c r="C225" s="14" t="n"/>
      <c r="D225" s="14" t="n"/>
      <c r="E225" s="14" t="n"/>
      <c r="F225" s="22" t="n"/>
      <c r="G225" s="22" t="n"/>
      <c r="H225" s="23" t="n"/>
      <c r="I225" s="24">
        <f>IF(OR(F225="",G225=""),"",ROUND(MAX(0,MOD(G225-F225,1)*24-N(H225)/60),2))</f>
        <v/>
      </c>
      <c r="J225" s="14" t="n"/>
      <c r="K225" s="14" t="n"/>
      <c r="L225" s="25" t="n"/>
      <c r="M225" s="26">
        <f>IF(OR(I225="",L225=""),"",ROUND(I225*L225,2))</f>
        <v/>
      </c>
      <c r="N225" s="24">
        <f>IF(OR(A225="",I225="",J225="",P225=0),"",SUMIFS($I$5:$I$404,$J$5:$J$404,J225,$A$5:$A$404,A225,$P$5:$P$404,1))</f>
        <v/>
      </c>
      <c r="O225" s="19">
        <f>IF(J225="","",IFERROR(IF(INDEX(Roster!$K$5:$K$204,MATCH(J225,Roster!$A$5:$A$204,0))="","No license on file",IF(INDEX(Roster!$K$5:$K$204,MATCH(J225,Roster!$A$5:$A$204,0))&lt;A225,"Expired on shift date","OK")),"Not on the roster"))</f>
        <v/>
      </c>
      <c r="P225" s="27">
        <f>IF(OR(K225="Confirmed",K225="Completed"),1,0)</f>
        <v/>
      </c>
      <c r="Q225" s="14" t="n"/>
    </row>
    <row r="226">
      <c r="A226" s="20" t="n"/>
      <c r="B226" s="21">
        <f>IF(A226="","",TEXT(A226,"ddd"))</f>
        <v/>
      </c>
      <c r="C226" s="14" t="n"/>
      <c r="D226" s="14" t="n"/>
      <c r="E226" s="14" t="n"/>
      <c r="F226" s="22" t="n"/>
      <c r="G226" s="22" t="n"/>
      <c r="H226" s="23" t="n"/>
      <c r="I226" s="24">
        <f>IF(OR(F226="",G226=""),"",ROUND(MAX(0,MOD(G226-F226,1)*24-N(H226)/60),2))</f>
        <v/>
      </c>
      <c r="J226" s="14" t="n"/>
      <c r="K226" s="14" t="n"/>
      <c r="L226" s="25" t="n"/>
      <c r="M226" s="26">
        <f>IF(OR(I226="",L226=""),"",ROUND(I226*L226,2))</f>
        <v/>
      </c>
      <c r="N226" s="24">
        <f>IF(OR(A226="",I226="",J226="",P226=0),"",SUMIFS($I$5:$I$404,$J$5:$J$404,J226,$A$5:$A$404,A226,$P$5:$P$404,1))</f>
        <v/>
      </c>
      <c r="O226" s="19">
        <f>IF(J226="","",IFERROR(IF(INDEX(Roster!$K$5:$K$204,MATCH(J226,Roster!$A$5:$A$204,0))="","No license on file",IF(INDEX(Roster!$K$5:$K$204,MATCH(J226,Roster!$A$5:$A$204,0))&lt;A226,"Expired on shift date","OK")),"Not on the roster"))</f>
        <v/>
      </c>
      <c r="P226" s="27">
        <f>IF(OR(K226="Confirmed",K226="Completed"),1,0)</f>
        <v/>
      </c>
      <c r="Q226" s="14" t="n"/>
    </row>
    <row r="227">
      <c r="A227" s="20" t="n"/>
      <c r="B227" s="21">
        <f>IF(A227="","",TEXT(A227,"ddd"))</f>
        <v/>
      </c>
      <c r="C227" s="14" t="n"/>
      <c r="D227" s="14" t="n"/>
      <c r="E227" s="14" t="n"/>
      <c r="F227" s="22" t="n"/>
      <c r="G227" s="22" t="n"/>
      <c r="H227" s="23" t="n"/>
      <c r="I227" s="24">
        <f>IF(OR(F227="",G227=""),"",ROUND(MAX(0,MOD(G227-F227,1)*24-N(H227)/60),2))</f>
        <v/>
      </c>
      <c r="J227" s="14" t="n"/>
      <c r="K227" s="14" t="n"/>
      <c r="L227" s="25" t="n"/>
      <c r="M227" s="26">
        <f>IF(OR(I227="",L227=""),"",ROUND(I227*L227,2))</f>
        <v/>
      </c>
      <c r="N227" s="24">
        <f>IF(OR(A227="",I227="",J227="",P227=0),"",SUMIFS($I$5:$I$404,$J$5:$J$404,J227,$A$5:$A$404,A227,$P$5:$P$404,1))</f>
        <v/>
      </c>
      <c r="O227" s="19">
        <f>IF(J227="","",IFERROR(IF(INDEX(Roster!$K$5:$K$204,MATCH(J227,Roster!$A$5:$A$204,0))="","No license on file",IF(INDEX(Roster!$K$5:$K$204,MATCH(J227,Roster!$A$5:$A$204,0))&lt;A227,"Expired on shift date","OK")),"Not on the roster"))</f>
        <v/>
      </c>
      <c r="P227" s="27">
        <f>IF(OR(K227="Confirmed",K227="Completed"),1,0)</f>
        <v/>
      </c>
      <c r="Q227" s="14" t="n"/>
    </row>
    <row r="228">
      <c r="A228" s="20" t="n"/>
      <c r="B228" s="21">
        <f>IF(A228="","",TEXT(A228,"ddd"))</f>
        <v/>
      </c>
      <c r="C228" s="14" t="n"/>
      <c r="D228" s="14" t="n"/>
      <c r="E228" s="14" t="n"/>
      <c r="F228" s="22" t="n"/>
      <c r="G228" s="22" t="n"/>
      <c r="H228" s="23" t="n"/>
      <c r="I228" s="24">
        <f>IF(OR(F228="",G228=""),"",ROUND(MAX(0,MOD(G228-F228,1)*24-N(H228)/60),2))</f>
        <v/>
      </c>
      <c r="J228" s="14" t="n"/>
      <c r="K228" s="14" t="n"/>
      <c r="L228" s="25" t="n"/>
      <c r="M228" s="26">
        <f>IF(OR(I228="",L228=""),"",ROUND(I228*L228,2))</f>
        <v/>
      </c>
      <c r="N228" s="24">
        <f>IF(OR(A228="",I228="",J228="",P228=0),"",SUMIFS($I$5:$I$404,$J$5:$J$404,J228,$A$5:$A$404,A228,$P$5:$P$404,1))</f>
        <v/>
      </c>
      <c r="O228" s="19">
        <f>IF(J228="","",IFERROR(IF(INDEX(Roster!$K$5:$K$204,MATCH(J228,Roster!$A$5:$A$204,0))="","No license on file",IF(INDEX(Roster!$K$5:$K$204,MATCH(J228,Roster!$A$5:$A$204,0))&lt;A228,"Expired on shift date","OK")),"Not on the roster"))</f>
        <v/>
      </c>
      <c r="P228" s="27">
        <f>IF(OR(K228="Confirmed",K228="Completed"),1,0)</f>
        <v/>
      </c>
      <c r="Q228" s="14" t="n"/>
    </row>
    <row r="229">
      <c r="A229" s="20" t="n"/>
      <c r="B229" s="21">
        <f>IF(A229="","",TEXT(A229,"ddd"))</f>
        <v/>
      </c>
      <c r="C229" s="14" t="n"/>
      <c r="D229" s="14" t="n"/>
      <c r="E229" s="14" t="n"/>
      <c r="F229" s="22" t="n"/>
      <c r="G229" s="22" t="n"/>
      <c r="H229" s="23" t="n"/>
      <c r="I229" s="24">
        <f>IF(OR(F229="",G229=""),"",ROUND(MAX(0,MOD(G229-F229,1)*24-N(H229)/60),2))</f>
        <v/>
      </c>
      <c r="J229" s="14" t="n"/>
      <c r="K229" s="14" t="n"/>
      <c r="L229" s="25" t="n"/>
      <c r="M229" s="26">
        <f>IF(OR(I229="",L229=""),"",ROUND(I229*L229,2))</f>
        <v/>
      </c>
      <c r="N229" s="24">
        <f>IF(OR(A229="",I229="",J229="",P229=0),"",SUMIFS($I$5:$I$404,$J$5:$J$404,J229,$A$5:$A$404,A229,$P$5:$P$404,1))</f>
        <v/>
      </c>
      <c r="O229" s="19">
        <f>IF(J229="","",IFERROR(IF(INDEX(Roster!$K$5:$K$204,MATCH(J229,Roster!$A$5:$A$204,0))="","No license on file",IF(INDEX(Roster!$K$5:$K$204,MATCH(J229,Roster!$A$5:$A$204,0))&lt;A229,"Expired on shift date","OK")),"Not on the roster"))</f>
        <v/>
      </c>
      <c r="P229" s="27">
        <f>IF(OR(K229="Confirmed",K229="Completed"),1,0)</f>
        <v/>
      </c>
      <c r="Q229" s="14" t="n"/>
    </row>
    <row r="230">
      <c r="A230" s="20" t="n"/>
      <c r="B230" s="21">
        <f>IF(A230="","",TEXT(A230,"ddd"))</f>
        <v/>
      </c>
      <c r="C230" s="14" t="n"/>
      <c r="D230" s="14" t="n"/>
      <c r="E230" s="14" t="n"/>
      <c r="F230" s="22" t="n"/>
      <c r="G230" s="22" t="n"/>
      <c r="H230" s="23" t="n"/>
      <c r="I230" s="24">
        <f>IF(OR(F230="",G230=""),"",ROUND(MAX(0,MOD(G230-F230,1)*24-N(H230)/60),2))</f>
        <v/>
      </c>
      <c r="J230" s="14" t="n"/>
      <c r="K230" s="14" t="n"/>
      <c r="L230" s="25" t="n"/>
      <c r="M230" s="26">
        <f>IF(OR(I230="",L230=""),"",ROUND(I230*L230,2))</f>
        <v/>
      </c>
      <c r="N230" s="24">
        <f>IF(OR(A230="",I230="",J230="",P230=0),"",SUMIFS($I$5:$I$404,$J$5:$J$404,J230,$A$5:$A$404,A230,$P$5:$P$404,1))</f>
        <v/>
      </c>
      <c r="O230" s="19">
        <f>IF(J230="","",IFERROR(IF(INDEX(Roster!$K$5:$K$204,MATCH(J230,Roster!$A$5:$A$204,0))="","No license on file",IF(INDEX(Roster!$K$5:$K$204,MATCH(J230,Roster!$A$5:$A$204,0))&lt;A230,"Expired on shift date","OK")),"Not on the roster"))</f>
        <v/>
      </c>
      <c r="P230" s="27">
        <f>IF(OR(K230="Confirmed",K230="Completed"),1,0)</f>
        <v/>
      </c>
      <c r="Q230" s="14" t="n"/>
    </row>
    <row r="231">
      <c r="A231" s="20" t="n"/>
      <c r="B231" s="21">
        <f>IF(A231="","",TEXT(A231,"ddd"))</f>
        <v/>
      </c>
      <c r="C231" s="14" t="n"/>
      <c r="D231" s="14" t="n"/>
      <c r="E231" s="14" t="n"/>
      <c r="F231" s="22" t="n"/>
      <c r="G231" s="22" t="n"/>
      <c r="H231" s="23" t="n"/>
      <c r="I231" s="24">
        <f>IF(OR(F231="",G231=""),"",ROUND(MAX(0,MOD(G231-F231,1)*24-N(H231)/60),2))</f>
        <v/>
      </c>
      <c r="J231" s="14" t="n"/>
      <c r="K231" s="14" t="n"/>
      <c r="L231" s="25" t="n"/>
      <c r="M231" s="26">
        <f>IF(OR(I231="",L231=""),"",ROUND(I231*L231,2))</f>
        <v/>
      </c>
      <c r="N231" s="24">
        <f>IF(OR(A231="",I231="",J231="",P231=0),"",SUMIFS($I$5:$I$404,$J$5:$J$404,J231,$A$5:$A$404,A231,$P$5:$P$404,1))</f>
        <v/>
      </c>
      <c r="O231" s="19">
        <f>IF(J231="","",IFERROR(IF(INDEX(Roster!$K$5:$K$204,MATCH(J231,Roster!$A$5:$A$204,0))="","No license on file",IF(INDEX(Roster!$K$5:$K$204,MATCH(J231,Roster!$A$5:$A$204,0))&lt;A231,"Expired on shift date","OK")),"Not on the roster"))</f>
        <v/>
      </c>
      <c r="P231" s="27">
        <f>IF(OR(K231="Confirmed",K231="Completed"),1,0)</f>
        <v/>
      </c>
      <c r="Q231" s="14" t="n"/>
    </row>
    <row r="232">
      <c r="A232" s="20" t="n"/>
      <c r="B232" s="21">
        <f>IF(A232="","",TEXT(A232,"ddd"))</f>
        <v/>
      </c>
      <c r="C232" s="14" t="n"/>
      <c r="D232" s="14" t="n"/>
      <c r="E232" s="14" t="n"/>
      <c r="F232" s="22" t="n"/>
      <c r="G232" s="22" t="n"/>
      <c r="H232" s="23" t="n"/>
      <c r="I232" s="24">
        <f>IF(OR(F232="",G232=""),"",ROUND(MAX(0,MOD(G232-F232,1)*24-N(H232)/60),2))</f>
        <v/>
      </c>
      <c r="J232" s="14" t="n"/>
      <c r="K232" s="14" t="n"/>
      <c r="L232" s="25" t="n"/>
      <c r="M232" s="26">
        <f>IF(OR(I232="",L232=""),"",ROUND(I232*L232,2))</f>
        <v/>
      </c>
      <c r="N232" s="24">
        <f>IF(OR(A232="",I232="",J232="",P232=0),"",SUMIFS($I$5:$I$404,$J$5:$J$404,J232,$A$5:$A$404,A232,$P$5:$P$404,1))</f>
        <v/>
      </c>
      <c r="O232" s="19">
        <f>IF(J232="","",IFERROR(IF(INDEX(Roster!$K$5:$K$204,MATCH(J232,Roster!$A$5:$A$204,0))="","No license on file",IF(INDEX(Roster!$K$5:$K$204,MATCH(J232,Roster!$A$5:$A$204,0))&lt;A232,"Expired on shift date","OK")),"Not on the roster"))</f>
        <v/>
      </c>
      <c r="P232" s="27">
        <f>IF(OR(K232="Confirmed",K232="Completed"),1,0)</f>
        <v/>
      </c>
      <c r="Q232" s="14" t="n"/>
    </row>
    <row r="233">
      <c r="A233" s="20" t="n"/>
      <c r="B233" s="21">
        <f>IF(A233="","",TEXT(A233,"ddd"))</f>
        <v/>
      </c>
      <c r="C233" s="14" t="n"/>
      <c r="D233" s="14" t="n"/>
      <c r="E233" s="14" t="n"/>
      <c r="F233" s="22" t="n"/>
      <c r="G233" s="22" t="n"/>
      <c r="H233" s="23" t="n"/>
      <c r="I233" s="24">
        <f>IF(OR(F233="",G233=""),"",ROUND(MAX(0,MOD(G233-F233,1)*24-N(H233)/60),2))</f>
        <v/>
      </c>
      <c r="J233" s="14" t="n"/>
      <c r="K233" s="14" t="n"/>
      <c r="L233" s="25" t="n"/>
      <c r="M233" s="26">
        <f>IF(OR(I233="",L233=""),"",ROUND(I233*L233,2))</f>
        <v/>
      </c>
      <c r="N233" s="24">
        <f>IF(OR(A233="",I233="",J233="",P233=0),"",SUMIFS($I$5:$I$404,$J$5:$J$404,J233,$A$5:$A$404,A233,$P$5:$P$404,1))</f>
        <v/>
      </c>
      <c r="O233" s="19">
        <f>IF(J233="","",IFERROR(IF(INDEX(Roster!$K$5:$K$204,MATCH(J233,Roster!$A$5:$A$204,0))="","No license on file",IF(INDEX(Roster!$K$5:$K$204,MATCH(J233,Roster!$A$5:$A$204,0))&lt;A233,"Expired on shift date","OK")),"Not on the roster"))</f>
        <v/>
      </c>
      <c r="P233" s="27">
        <f>IF(OR(K233="Confirmed",K233="Completed"),1,0)</f>
        <v/>
      </c>
      <c r="Q233" s="14" t="n"/>
    </row>
    <row r="234">
      <c r="A234" s="20" t="n"/>
      <c r="B234" s="21">
        <f>IF(A234="","",TEXT(A234,"ddd"))</f>
        <v/>
      </c>
      <c r="C234" s="14" t="n"/>
      <c r="D234" s="14" t="n"/>
      <c r="E234" s="14" t="n"/>
      <c r="F234" s="22" t="n"/>
      <c r="G234" s="22" t="n"/>
      <c r="H234" s="23" t="n"/>
      <c r="I234" s="24">
        <f>IF(OR(F234="",G234=""),"",ROUND(MAX(0,MOD(G234-F234,1)*24-N(H234)/60),2))</f>
        <v/>
      </c>
      <c r="J234" s="14" t="n"/>
      <c r="K234" s="14" t="n"/>
      <c r="L234" s="25" t="n"/>
      <c r="M234" s="26">
        <f>IF(OR(I234="",L234=""),"",ROUND(I234*L234,2))</f>
        <v/>
      </c>
      <c r="N234" s="24">
        <f>IF(OR(A234="",I234="",J234="",P234=0),"",SUMIFS($I$5:$I$404,$J$5:$J$404,J234,$A$5:$A$404,A234,$P$5:$P$404,1))</f>
        <v/>
      </c>
      <c r="O234" s="19">
        <f>IF(J234="","",IFERROR(IF(INDEX(Roster!$K$5:$K$204,MATCH(J234,Roster!$A$5:$A$204,0))="","No license on file",IF(INDEX(Roster!$K$5:$K$204,MATCH(J234,Roster!$A$5:$A$204,0))&lt;A234,"Expired on shift date","OK")),"Not on the roster"))</f>
        <v/>
      </c>
      <c r="P234" s="27">
        <f>IF(OR(K234="Confirmed",K234="Completed"),1,0)</f>
        <v/>
      </c>
      <c r="Q234" s="14" t="n"/>
    </row>
    <row r="235">
      <c r="A235" s="20" t="n"/>
      <c r="B235" s="21">
        <f>IF(A235="","",TEXT(A235,"ddd"))</f>
        <v/>
      </c>
      <c r="C235" s="14" t="n"/>
      <c r="D235" s="14" t="n"/>
      <c r="E235" s="14" t="n"/>
      <c r="F235" s="22" t="n"/>
      <c r="G235" s="22" t="n"/>
      <c r="H235" s="23" t="n"/>
      <c r="I235" s="24">
        <f>IF(OR(F235="",G235=""),"",ROUND(MAX(0,MOD(G235-F235,1)*24-N(H235)/60),2))</f>
        <v/>
      </c>
      <c r="J235" s="14" t="n"/>
      <c r="K235" s="14" t="n"/>
      <c r="L235" s="25" t="n"/>
      <c r="M235" s="26">
        <f>IF(OR(I235="",L235=""),"",ROUND(I235*L235,2))</f>
        <v/>
      </c>
      <c r="N235" s="24">
        <f>IF(OR(A235="",I235="",J235="",P235=0),"",SUMIFS($I$5:$I$404,$J$5:$J$404,J235,$A$5:$A$404,A235,$P$5:$P$404,1))</f>
        <v/>
      </c>
      <c r="O235" s="19">
        <f>IF(J235="","",IFERROR(IF(INDEX(Roster!$K$5:$K$204,MATCH(J235,Roster!$A$5:$A$204,0))="","No license on file",IF(INDEX(Roster!$K$5:$K$204,MATCH(J235,Roster!$A$5:$A$204,0))&lt;A235,"Expired on shift date","OK")),"Not on the roster"))</f>
        <v/>
      </c>
      <c r="P235" s="27">
        <f>IF(OR(K235="Confirmed",K235="Completed"),1,0)</f>
        <v/>
      </c>
      <c r="Q235" s="14" t="n"/>
    </row>
    <row r="236">
      <c r="A236" s="20" t="n"/>
      <c r="B236" s="21">
        <f>IF(A236="","",TEXT(A236,"ddd"))</f>
        <v/>
      </c>
      <c r="C236" s="14" t="n"/>
      <c r="D236" s="14" t="n"/>
      <c r="E236" s="14" t="n"/>
      <c r="F236" s="22" t="n"/>
      <c r="G236" s="22" t="n"/>
      <c r="H236" s="23" t="n"/>
      <c r="I236" s="24">
        <f>IF(OR(F236="",G236=""),"",ROUND(MAX(0,MOD(G236-F236,1)*24-N(H236)/60),2))</f>
        <v/>
      </c>
      <c r="J236" s="14" t="n"/>
      <c r="K236" s="14" t="n"/>
      <c r="L236" s="25" t="n"/>
      <c r="M236" s="26">
        <f>IF(OR(I236="",L236=""),"",ROUND(I236*L236,2))</f>
        <v/>
      </c>
      <c r="N236" s="24">
        <f>IF(OR(A236="",I236="",J236="",P236=0),"",SUMIFS($I$5:$I$404,$J$5:$J$404,J236,$A$5:$A$404,A236,$P$5:$P$404,1))</f>
        <v/>
      </c>
      <c r="O236" s="19">
        <f>IF(J236="","",IFERROR(IF(INDEX(Roster!$K$5:$K$204,MATCH(J236,Roster!$A$5:$A$204,0))="","No license on file",IF(INDEX(Roster!$K$5:$K$204,MATCH(J236,Roster!$A$5:$A$204,0))&lt;A236,"Expired on shift date","OK")),"Not on the roster"))</f>
        <v/>
      </c>
      <c r="P236" s="27">
        <f>IF(OR(K236="Confirmed",K236="Completed"),1,0)</f>
        <v/>
      </c>
      <c r="Q236" s="14" t="n"/>
    </row>
    <row r="237">
      <c r="A237" s="20" t="n"/>
      <c r="B237" s="21">
        <f>IF(A237="","",TEXT(A237,"ddd"))</f>
        <v/>
      </c>
      <c r="C237" s="14" t="n"/>
      <c r="D237" s="14" t="n"/>
      <c r="E237" s="14" t="n"/>
      <c r="F237" s="22" t="n"/>
      <c r="G237" s="22" t="n"/>
      <c r="H237" s="23" t="n"/>
      <c r="I237" s="24">
        <f>IF(OR(F237="",G237=""),"",ROUND(MAX(0,MOD(G237-F237,1)*24-N(H237)/60),2))</f>
        <v/>
      </c>
      <c r="J237" s="14" t="n"/>
      <c r="K237" s="14" t="n"/>
      <c r="L237" s="25" t="n"/>
      <c r="M237" s="26">
        <f>IF(OR(I237="",L237=""),"",ROUND(I237*L237,2))</f>
        <v/>
      </c>
      <c r="N237" s="24">
        <f>IF(OR(A237="",I237="",J237="",P237=0),"",SUMIFS($I$5:$I$404,$J$5:$J$404,J237,$A$5:$A$404,A237,$P$5:$P$404,1))</f>
        <v/>
      </c>
      <c r="O237" s="19">
        <f>IF(J237="","",IFERROR(IF(INDEX(Roster!$K$5:$K$204,MATCH(J237,Roster!$A$5:$A$204,0))="","No license on file",IF(INDEX(Roster!$K$5:$K$204,MATCH(J237,Roster!$A$5:$A$204,0))&lt;A237,"Expired on shift date","OK")),"Not on the roster"))</f>
        <v/>
      </c>
      <c r="P237" s="27">
        <f>IF(OR(K237="Confirmed",K237="Completed"),1,0)</f>
        <v/>
      </c>
      <c r="Q237" s="14" t="n"/>
    </row>
    <row r="238">
      <c r="A238" s="20" t="n"/>
      <c r="B238" s="21">
        <f>IF(A238="","",TEXT(A238,"ddd"))</f>
        <v/>
      </c>
      <c r="C238" s="14" t="n"/>
      <c r="D238" s="14" t="n"/>
      <c r="E238" s="14" t="n"/>
      <c r="F238" s="22" t="n"/>
      <c r="G238" s="22" t="n"/>
      <c r="H238" s="23" t="n"/>
      <c r="I238" s="24">
        <f>IF(OR(F238="",G238=""),"",ROUND(MAX(0,MOD(G238-F238,1)*24-N(H238)/60),2))</f>
        <v/>
      </c>
      <c r="J238" s="14" t="n"/>
      <c r="K238" s="14" t="n"/>
      <c r="L238" s="25" t="n"/>
      <c r="M238" s="26">
        <f>IF(OR(I238="",L238=""),"",ROUND(I238*L238,2))</f>
        <v/>
      </c>
      <c r="N238" s="24">
        <f>IF(OR(A238="",I238="",J238="",P238=0),"",SUMIFS($I$5:$I$404,$J$5:$J$404,J238,$A$5:$A$404,A238,$P$5:$P$404,1))</f>
        <v/>
      </c>
      <c r="O238" s="19">
        <f>IF(J238="","",IFERROR(IF(INDEX(Roster!$K$5:$K$204,MATCH(J238,Roster!$A$5:$A$204,0))="","No license on file",IF(INDEX(Roster!$K$5:$K$204,MATCH(J238,Roster!$A$5:$A$204,0))&lt;A238,"Expired on shift date","OK")),"Not on the roster"))</f>
        <v/>
      </c>
      <c r="P238" s="27">
        <f>IF(OR(K238="Confirmed",K238="Completed"),1,0)</f>
        <v/>
      </c>
      <c r="Q238" s="14" t="n"/>
    </row>
    <row r="239">
      <c r="A239" s="20" t="n"/>
      <c r="B239" s="21">
        <f>IF(A239="","",TEXT(A239,"ddd"))</f>
        <v/>
      </c>
      <c r="C239" s="14" t="n"/>
      <c r="D239" s="14" t="n"/>
      <c r="E239" s="14" t="n"/>
      <c r="F239" s="22" t="n"/>
      <c r="G239" s="22" t="n"/>
      <c r="H239" s="23" t="n"/>
      <c r="I239" s="24">
        <f>IF(OR(F239="",G239=""),"",ROUND(MAX(0,MOD(G239-F239,1)*24-N(H239)/60),2))</f>
        <v/>
      </c>
      <c r="J239" s="14" t="n"/>
      <c r="K239" s="14" t="n"/>
      <c r="L239" s="25" t="n"/>
      <c r="M239" s="26">
        <f>IF(OR(I239="",L239=""),"",ROUND(I239*L239,2))</f>
        <v/>
      </c>
      <c r="N239" s="24">
        <f>IF(OR(A239="",I239="",J239="",P239=0),"",SUMIFS($I$5:$I$404,$J$5:$J$404,J239,$A$5:$A$404,A239,$P$5:$P$404,1))</f>
        <v/>
      </c>
      <c r="O239" s="19">
        <f>IF(J239="","",IFERROR(IF(INDEX(Roster!$K$5:$K$204,MATCH(J239,Roster!$A$5:$A$204,0))="","No license on file",IF(INDEX(Roster!$K$5:$K$204,MATCH(J239,Roster!$A$5:$A$204,0))&lt;A239,"Expired on shift date","OK")),"Not on the roster"))</f>
        <v/>
      </c>
      <c r="P239" s="27">
        <f>IF(OR(K239="Confirmed",K239="Completed"),1,0)</f>
        <v/>
      </c>
      <c r="Q239" s="14" t="n"/>
    </row>
    <row r="240">
      <c r="A240" s="20" t="n"/>
      <c r="B240" s="21">
        <f>IF(A240="","",TEXT(A240,"ddd"))</f>
        <v/>
      </c>
      <c r="C240" s="14" t="n"/>
      <c r="D240" s="14" t="n"/>
      <c r="E240" s="14" t="n"/>
      <c r="F240" s="22" t="n"/>
      <c r="G240" s="22" t="n"/>
      <c r="H240" s="23" t="n"/>
      <c r="I240" s="24">
        <f>IF(OR(F240="",G240=""),"",ROUND(MAX(0,MOD(G240-F240,1)*24-N(H240)/60),2))</f>
        <v/>
      </c>
      <c r="J240" s="14" t="n"/>
      <c r="K240" s="14" t="n"/>
      <c r="L240" s="25" t="n"/>
      <c r="M240" s="26">
        <f>IF(OR(I240="",L240=""),"",ROUND(I240*L240,2))</f>
        <v/>
      </c>
      <c r="N240" s="24">
        <f>IF(OR(A240="",I240="",J240="",P240=0),"",SUMIFS($I$5:$I$404,$J$5:$J$404,J240,$A$5:$A$404,A240,$P$5:$P$404,1))</f>
        <v/>
      </c>
      <c r="O240" s="19">
        <f>IF(J240="","",IFERROR(IF(INDEX(Roster!$K$5:$K$204,MATCH(J240,Roster!$A$5:$A$204,0))="","No license on file",IF(INDEX(Roster!$K$5:$K$204,MATCH(J240,Roster!$A$5:$A$204,0))&lt;A240,"Expired on shift date","OK")),"Not on the roster"))</f>
        <v/>
      </c>
      <c r="P240" s="27">
        <f>IF(OR(K240="Confirmed",K240="Completed"),1,0)</f>
        <v/>
      </c>
      <c r="Q240" s="14" t="n"/>
    </row>
    <row r="241">
      <c r="A241" s="20" t="n"/>
      <c r="B241" s="21">
        <f>IF(A241="","",TEXT(A241,"ddd"))</f>
        <v/>
      </c>
      <c r="C241" s="14" t="n"/>
      <c r="D241" s="14" t="n"/>
      <c r="E241" s="14" t="n"/>
      <c r="F241" s="22" t="n"/>
      <c r="G241" s="22" t="n"/>
      <c r="H241" s="23" t="n"/>
      <c r="I241" s="24">
        <f>IF(OR(F241="",G241=""),"",ROUND(MAX(0,MOD(G241-F241,1)*24-N(H241)/60),2))</f>
        <v/>
      </c>
      <c r="J241" s="14" t="n"/>
      <c r="K241" s="14" t="n"/>
      <c r="L241" s="25" t="n"/>
      <c r="M241" s="26">
        <f>IF(OR(I241="",L241=""),"",ROUND(I241*L241,2))</f>
        <v/>
      </c>
      <c r="N241" s="24">
        <f>IF(OR(A241="",I241="",J241="",P241=0),"",SUMIFS($I$5:$I$404,$J$5:$J$404,J241,$A$5:$A$404,A241,$P$5:$P$404,1))</f>
        <v/>
      </c>
      <c r="O241" s="19">
        <f>IF(J241="","",IFERROR(IF(INDEX(Roster!$K$5:$K$204,MATCH(J241,Roster!$A$5:$A$204,0))="","No license on file",IF(INDEX(Roster!$K$5:$K$204,MATCH(J241,Roster!$A$5:$A$204,0))&lt;A241,"Expired on shift date","OK")),"Not on the roster"))</f>
        <v/>
      </c>
      <c r="P241" s="27">
        <f>IF(OR(K241="Confirmed",K241="Completed"),1,0)</f>
        <v/>
      </c>
      <c r="Q241" s="14" t="n"/>
    </row>
    <row r="242">
      <c r="A242" s="20" t="n"/>
      <c r="B242" s="21">
        <f>IF(A242="","",TEXT(A242,"ddd"))</f>
        <v/>
      </c>
      <c r="C242" s="14" t="n"/>
      <c r="D242" s="14" t="n"/>
      <c r="E242" s="14" t="n"/>
      <c r="F242" s="22" t="n"/>
      <c r="G242" s="22" t="n"/>
      <c r="H242" s="23" t="n"/>
      <c r="I242" s="24">
        <f>IF(OR(F242="",G242=""),"",ROUND(MAX(0,MOD(G242-F242,1)*24-N(H242)/60),2))</f>
        <v/>
      </c>
      <c r="J242" s="14" t="n"/>
      <c r="K242" s="14" t="n"/>
      <c r="L242" s="25" t="n"/>
      <c r="M242" s="26">
        <f>IF(OR(I242="",L242=""),"",ROUND(I242*L242,2))</f>
        <v/>
      </c>
      <c r="N242" s="24">
        <f>IF(OR(A242="",I242="",J242="",P242=0),"",SUMIFS($I$5:$I$404,$J$5:$J$404,J242,$A$5:$A$404,A242,$P$5:$P$404,1))</f>
        <v/>
      </c>
      <c r="O242" s="19">
        <f>IF(J242="","",IFERROR(IF(INDEX(Roster!$K$5:$K$204,MATCH(J242,Roster!$A$5:$A$204,0))="","No license on file",IF(INDEX(Roster!$K$5:$K$204,MATCH(J242,Roster!$A$5:$A$204,0))&lt;A242,"Expired on shift date","OK")),"Not on the roster"))</f>
        <v/>
      </c>
      <c r="P242" s="27">
        <f>IF(OR(K242="Confirmed",K242="Completed"),1,0)</f>
        <v/>
      </c>
      <c r="Q242" s="14" t="n"/>
    </row>
    <row r="243">
      <c r="A243" s="20" t="n"/>
      <c r="B243" s="21">
        <f>IF(A243="","",TEXT(A243,"ddd"))</f>
        <v/>
      </c>
      <c r="C243" s="14" t="n"/>
      <c r="D243" s="14" t="n"/>
      <c r="E243" s="14" t="n"/>
      <c r="F243" s="22" t="n"/>
      <c r="G243" s="22" t="n"/>
      <c r="H243" s="23" t="n"/>
      <c r="I243" s="24">
        <f>IF(OR(F243="",G243=""),"",ROUND(MAX(0,MOD(G243-F243,1)*24-N(H243)/60),2))</f>
        <v/>
      </c>
      <c r="J243" s="14" t="n"/>
      <c r="K243" s="14" t="n"/>
      <c r="L243" s="25" t="n"/>
      <c r="M243" s="26">
        <f>IF(OR(I243="",L243=""),"",ROUND(I243*L243,2))</f>
        <v/>
      </c>
      <c r="N243" s="24">
        <f>IF(OR(A243="",I243="",J243="",P243=0),"",SUMIFS($I$5:$I$404,$J$5:$J$404,J243,$A$5:$A$404,A243,$P$5:$P$404,1))</f>
        <v/>
      </c>
      <c r="O243" s="19">
        <f>IF(J243="","",IFERROR(IF(INDEX(Roster!$K$5:$K$204,MATCH(J243,Roster!$A$5:$A$204,0))="","No license on file",IF(INDEX(Roster!$K$5:$K$204,MATCH(J243,Roster!$A$5:$A$204,0))&lt;A243,"Expired on shift date","OK")),"Not on the roster"))</f>
        <v/>
      </c>
      <c r="P243" s="27">
        <f>IF(OR(K243="Confirmed",K243="Completed"),1,0)</f>
        <v/>
      </c>
      <c r="Q243" s="14" t="n"/>
    </row>
    <row r="244">
      <c r="A244" s="20" t="n"/>
      <c r="B244" s="21">
        <f>IF(A244="","",TEXT(A244,"ddd"))</f>
        <v/>
      </c>
      <c r="C244" s="14" t="n"/>
      <c r="D244" s="14" t="n"/>
      <c r="E244" s="14" t="n"/>
      <c r="F244" s="22" t="n"/>
      <c r="G244" s="22" t="n"/>
      <c r="H244" s="23" t="n"/>
      <c r="I244" s="24">
        <f>IF(OR(F244="",G244=""),"",ROUND(MAX(0,MOD(G244-F244,1)*24-N(H244)/60),2))</f>
        <v/>
      </c>
      <c r="J244" s="14" t="n"/>
      <c r="K244" s="14" t="n"/>
      <c r="L244" s="25" t="n"/>
      <c r="M244" s="26">
        <f>IF(OR(I244="",L244=""),"",ROUND(I244*L244,2))</f>
        <v/>
      </c>
      <c r="N244" s="24">
        <f>IF(OR(A244="",I244="",J244="",P244=0),"",SUMIFS($I$5:$I$404,$J$5:$J$404,J244,$A$5:$A$404,A244,$P$5:$P$404,1))</f>
        <v/>
      </c>
      <c r="O244" s="19">
        <f>IF(J244="","",IFERROR(IF(INDEX(Roster!$K$5:$K$204,MATCH(J244,Roster!$A$5:$A$204,0))="","No license on file",IF(INDEX(Roster!$K$5:$K$204,MATCH(J244,Roster!$A$5:$A$204,0))&lt;A244,"Expired on shift date","OK")),"Not on the roster"))</f>
        <v/>
      </c>
      <c r="P244" s="27">
        <f>IF(OR(K244="Confirmed",K244="Completed"),1,0)</f>
        <v/>
      </c>
      <c r="Q244" s="14" t="n"/>
    </row>
    <row r="245">
      <c r="A245" s="20" t="n"/>
      <c r="B245" s="21">
        <f>IF(A245="","",TEXT(A245,"ddd"))</f>
        <v/>
      </c>
      <c r="C245" s="14" t="n"/>
      <c r="D245" s="14" t="n"/>
      <c r="E245" s="14" t="n"/>
      <c r="F245" s="22" t="n"/>
      <c r="G245" s="22" t="n"/>
      <c r="H245" s="23" t="n"/>
      <c r="I245" s="24">
        <f>IF(OR(F245="",G245=""),"",ROUND(MAX(0,MOD(G245-F245,1)*24-N(H245)/60),2))</f>
        <v/>
      </c>
      <c r="J245" s="14" t="n"/>
      <c r="K245" s="14" t="n"/>
      <c r="L245" s="25" t="n"/>
      <c r="M245" s="26">
        <f>IF(OR(I245="",L245=""),"",ROUND(I245*L245,2))</f>
        <v/>
      </c>
      <c r="N245" s="24">
        <f>IF(OR(A245="",I245="",J245="",P245=0),"",SUMIFS($I$5:$I$404,$J$5:$J$404,J245,$A$5:$A$404,A245,$P$5:$P$404,1))</f>
        <v/>
      </c>
      <c r="O245" s="19">
        <f>IF(J245="","",IFERROR(IF(INDEX(Roster!$K$5:$K$204,MATCH(J245,Roster!$A$5:$A$204,0))="","No license on file",IF(INDEX(Roster!$K$5:$K$204,MATCH(J245,Roster!$A$5:$A$204,0))&lt;A245,"Expired on shift date","OK")),"Not on the roster"))</f>
        <v/>
      </c>
      <c r="P245" s="27">
        <f>IF(OR(K245="Confirmed",K245="Completed"),1,0)</f>
        <v/>
      </c>
      <c r="Q245" s="14" t="n"/>
    </row>
    <row r="246">
      <c r="A246" s="20" t="n"/>
      <c r="B246" s="21">
        <f>IF(A246="","",TEXT(A246,"ddd"))</f>
        <v/>
      </c>
      <c r="C246" s="14" t="n"/>
      <c r="D246" s="14" t="n"/>
      <c r="E246" s="14" t="n"/>
      <c r="F246" s="22" t="n"/>
      <c r="G246" s="22" t="n"/>
      <c r="H246" s="23" t="n"/>
      <c r="I246" s="24">
        <f>IF(OR(F246="",G246=""),"",ROUND(MAX(0,MOD(G246-F246,1)*24-N(H246)/60),2))</f>
        <v/>
      </c>
      <c r="J246" s="14" t="n"/>
      <c r="K246" s="14" t="n"/>
      <c r="L246" s="25" t="n"/>
      <c r="M246" s="26">
        <f>IF(OR(I246="",L246=""),"",ROUND(I246*L246,2))</f>
        <v/>
      </c>
      <c r="N246" s="24">
        <f>IF(OR(A246="",I246="",J246="",P246=0),"",SUMIFS($I$5:$I$404,$J$5:$J$404,J246,$A$5:$A$404,A246,$P$5:$P$404,1))</f>
        <v/>
      </c>
      <c r="O246" s="19">
        <f>IF(J246="","",IFERROR(IF(INDEX(Roster!$K$5:$K$204,MATCH(J246,Roster!$A$5:$A$204,0))="","No license on file",IF(INDEX(Roster!$K$5:$K$204,MATCH(J246,Roster!$A$5:$A$204,0))&lt;A246,"Expired on shift date","OK")),"Not on the roster"))</f>
        <v/>
      </c>
      <c r="P246" s="27">
        <f>IF(OR(K246="Confirmed",K246="Completed"),1,0)</f>
        <v/>
      </c>
      <c r="Q246" s="14" t="n"/>
    </row>
    <row r="247">
      <c r="A247" s="20" t="n"/>
      <c r="B247" s="21">
        <f>IF(A247="","",TEXT(A247,"ddd"))</f>
        <v/>
      </c>
      <c r="C247" s="14" t="n"/>
      <c r="D247" s="14" t="n"/>
      <c r="E247" s="14" t="n"/>
      <c r="F247" s="22" t="n"/>
      <c r="G247" s="22" t="n"/>
      <c r="H247" s="23" t="n"/>
      <c r="I247" s="24">
        <f>IF(OR(F247="",G247=""),"",ROUND(MAX(0,MOD(G247-F247,1)*24-N(H247)/60),2))</f>
        <v/>
      </c>
      <c r="J247" s="14" t="n"/>
      <c r="K247" s="14" t="n"/>
      <c r="L247" s="25" t="n"/>
      <c r="M247" s="26">
        <f>IF(OR(I247="",L247=""),"",ROUND(I247*L247,2))</f>
        <v/>
      </c>
      <c r="N247" s="24">
        <f>IF(OR(A247="",I247="",J247="",P247=0),"",SUMIFS($I$5:$I$404,$J$5:$J$404,J247,$A$5:$A$404,A247,$P$5:$P$404,1))</f>
        <v/>
      </c>
      <c r="O247" s="19">
        <f>IF(J247="","",IFERROR(IF(INDEX(Roster!$K$5:$K$204,MATCH(J247,Roster!$A$5:$A$204,0))="","No license on file",IF(INDEX(Roster!$K$5:$K$204,MATCH(J247,Roster!$A$5:$A$204,0))&lt;A247,"Expired on shift date","OK")),"Not on the roster"))</f>
        <v/>
      </c>
      <c r="P247" s="27">
        <f>IF(OR(K247="Confirmed",K247="Completed"),1,0)</f>
        <v/>
      </c>
      <c r="Q247" s="14" t="n"/>
    </row>
    <row r="248">
      <c r="A248" s="20" t="n"/>
      <c r="B248" s="21">
        <f>IF(A248="","",TEXT(A248,"ddd"))</f>
        <v/>
      </c>
      <c r="C248" s="14" t="n"/>
      <c r="D248" s="14" t="n"/>
      <c r="E248" s="14" t="n"/>
      <c r="F248" s="22" t="n"/>
      <c r="G248" s="22" t="n"/>
      <c r="H248" s="23" t="n"/>
      <c r="I248" s="24">
        <f>IF(OR(F248="",G248=""),"",ROUND(MAX(0,MOD(G248-F248,1)*24-N(H248)/60),2))</f>
        <v/>
      </c>
      <c r="J248" s="14" t="n"/>
      <c r="K248" s="14" t="n"/>
      <c r="L248" s="25" t="n"/>
      <c r="M248" s="26">
        <f>IF(OR(I248="",L248=""),"",ROUND(I248*L248,2))</f>
        <v/>
      </c>
      <c r="N248" s="24">
        <f>IF(OR(A248="",I248="",J248="",P248=0),"",SUMIFS($I$5:$I$404,$J$5:$J$404,J248,$A$5:$A$404,A248,$P$5:$P$404,1))</f>
        <v/>
      </c>
      <c r="O248" s="19">
        <f>IF(J248="","",IFERROR(IF(INDEX(Roster!$K$5:$K$204,MATCH(J248,Roster!$A$5:$A$204,0))="","No license on file",IF(INDEX(Roster!$K$5:$K$204,MATCH(J248,Roster!$A$5:$A$204,0))&lt;A248,"Expired on shift date","OK")),"Not on the roster"))</f>
        <v/>
      </c>
      <c r="P248" s="27">
        <f>IF(OR(K248="Confirmed",K248="Completed"),1,0)</f>
        <v/>
      </c>
      <c r="Q248" s="14" t="n"/>
    </row>
    <row r="249">
      <c r="A249" s="20" t="n"/>
      <c r="B249" s="21">
        <f>IF(A249="","",TEXT(A249,"ddd"))</f>
        <v/>
      </c>
      <c r="C249" s="14" t="n"/>
      <c r="D249" s="14" t="n"/>
      <c r="E249" s="14" t="n"/>
      <c r="F249" s="22" t="n"/>
      <c r="G249" s="22" t="n"/>
      <c r="H249" s="23" t="n"/>
      <c r="I249" s="24">
        <f>IF(OR(F249="",G249=""),"",ROUND(MAX(0,MOD(G249-F249,1)*24-N(H249)/60),2))</f>
        <v/>
      </c>
      <c r="J249" s="14" t="n"/>
      <c r="K249" s="14" t="n"/>
      <c r="L249" s="25" t="n"/>
      <c r="M249" s="26">
        <f>IF(OR(I249="",L249=""),"",ROUND(I249*L249,2))</f>
        <v/>
      </c>
      <c r="N249" s="24">
        <f>IF(OR(A249="",I249="",J249="",P249=0),"",SUMIFS($I$5:$I$404,$J$5:$J$404,J249,$A$5:$A$404,A249,$P$5:$P$404,1))</f>
        <v/>
      </c>
      <c r="O249" s="19">
        <f>IF(J249="","",IFERROR(IF(INDEX(Roster!$K$5:$K$204,MATCH(J249,Roster!$A$5:$A$204,0))="","No license on file",IF(INDEX(Roster!$K$5:$K$204,MATCH(J249,Roster!$A$5:$A$204,0))&lt;A249,"Expired on shift date","OK")),"Not on the roster"))</f>
        <v/>
      </c>
      <c r="P249" s="27">
        <f>IF(OR(K249="Confirmed",K249="Completed"),1,0)</f>
        <v/>
      </c>
      <c r="Q249" s="14" t="n"/>
    </row>
    <row r="250">
      <c r="A250" s="20" t="n"/>
      <c r="B250" s="21">
        <f>IF(A250="","",TEXT(A250,"ddd"))</f>
        <v/>
      </c>
      <c r="C250" s="14" t="n"/>
      <c r="D250" s="14" t="n"/>
      <c r="E250" s="14" t="n"/>
      <c r="F250" s="22" t="n"/>
      <c r="G250" s="22" t="n"/>
      <c r="H250" s="23" t="n"/>
      <c r="I250" s="24">
        <f>IF(OR(F250="",G250=""),"",ROUND(MAX(0,MOD(G250-F250,1)*24-N(H250)/60),2))</f>
        <v/>
      </c>
      <c r="J250" s="14" t="n"/>
      <c r="K250" s="14" t="n"/>
      <c r="L250" s="25" t="n"/>
      <c r="M250" s="26">
        <f>IF(OR(I250="",L250=""),"",ROUND(I250*L250,2))</f>
        <v/>
      </c>
      <c r="N250" s="24">
        <f>IF(OR(A250="",I250="",J250="",P250=0),"",SUMIFS($I$5:$I$404,$J$5:$J$404,J250,$A$5:$A$404,A250,$P$5:$P$404,1))</f>
        <v/>
      </c>
      <c r="O250" s="19">
        <f>IF(J250="","",IFERROR(IF(INDEX(Roster!$K$5:$K$204,MATCH(J250,Roster!$A$5:$A$204,0))="","No license on file",IF(INDEX(Roster!$K$5:$K$204,MATCH(J250,Roster!$A$5:$A$204,0))&lt;A250,"Expired on shift date","OK")),"Not on the roster"))</f>
        <v/>
      </c>
      <c r="P250" s="27">
        <f>IF(OR(K250="Confirmed",K250="Completed"),1,0)</f>
        <v/>
      </c>
      <c r="Q250" s="14" t="n"/>
    </row>
    <row r="251">
      <c r="A251" s="20" t="n"/>
      <c r="B251" s="21">
        <f>IF(A251="","",TEXT(A251,"ddd"))</f>
        <v/>
      </c>
      <c r="C251" s="14" t="n"/>
      <c r="D251" s="14" t="n"/>
      <c r="E251" s="14" t="n"/>
      <c r="F251" s="22" t="n"/>
      <c r="G251" s="22" t="n"/>
      <c r="H251" s="23" t="n"/>
      <c r="I251" s="24">
        <f>IF(OR(F251="",G251=""),"",ROUND(MAX(0,MOD(G251-F251,1)*24-N(H251)/60),2))</f>
        <v/>
      </c>
      <c r="J251" s="14" t="n"/>
      <c r="K251" s="14" t="n"/>
      <c r="L251" s="25" t="n"/>
      <c r="M251" s="26">
        <f>IF(OR(I251="",L251=""),"",ROUND(I251*L251,2))</f>
        <v/>
      </c>
      <c r="N251" s="24">
        <f>IF(OR(A251="",I251="",J251="",P251=0),"",SUMIFS($I$5:$I$404,$J$5:$J$404,J251,$A$5:$A$404,A251,$P$5:$P$404,1))</f>
        <v/>
      </c>
      <c r="O251" s="19">
        <f>IF(J251="","",IFERROR(IF(INDEX(Roster!$K$5:$K$204,MATCH(J251,Roster!$A$5:$A$204,0))="","No license on file",IF(INDEX(Roster!$K$5:$K$204,MATCH(J251,Roster!$A$5:$A$204,0))&lt;A251,"Expired on shift date","OK")),"Not on the roster"))</f>
        <v/>
      </c>
      <c r="P251" s="27">
        <f>IF(OR(K251="Confirmed",K251="Completed"),1,0)</f>
        <v/>
      </c>
      <c r="Q251" s="14" t="n"/>
    </row>
    <row r="252">
      <c r="A252" s="20" t="n"/>
      <c r="B252" s="21">
        <f>IF(A252="","",TEXT(A252,"ddd"))</f>
        <v/>
      </c>
      <c r="C252" s="14" t="n"/>
      <c r="D252" s="14" t="n"/>
      <c r="E252" s="14" t="n"/>
      <c r="F252" s="22" t="n"/>
      <c r="G252" s="22" t="n"/>
      <c r="H252" s="23" t="n"/>
      <c r="I252" s="24">
        <f>IF(OR(F252="",G252=""),"",ROUND(MAX(0,MOD(G252-F252,1)*24-N(H252)/60),2))</f>
        <v/>
      </c>
      <c r="J252" s="14" t="n"/>
      <c r="K252" s="14" t="n"/>
      <c r="L252" s="25" t="n"/>
      <c r="M252" s="26">
        <f>IF(OR(I252="",L252=""),"",ROUND(I252*L252,2))</f>
        <v/>
      </c>
      <c r="N252" s="24">
        <f>IF(OR(A252="",I252="",J252="",P252=0),"",SUMIFS($I$5:$I$404,$J$5:$J$404,J252,$A$5:$A$404,A252,$P$5:$P$404,1))</f>
        <v/>
      </c>
      <c r="O252" s="19">
        <f>IF(J252="","",IFERROR(IF(INDEX(Roster!$K$5:$K$204,MATCH(J252,Roster!$A$5:$A$204,0))="","No license on file",IF(INDEX(Roster!$K$5:$K$204,MATCH(J252,Roster!$A$5:$A$204,0))&lt;A252,"Expired on shift date","OK")),"Not on the roster"))</f>
        <v/>
      </c>
      <c r="P252" s="27">
        <f>IF(OR(K252="Confirmed",K252="Completed"),1,0)</f>
        <v/>
      </c>
      <c r="Q252" s="14" t="n"/>
    </row>
    <row r="253">
      <c r="A253" s="20" t="n"/>
      <c r="B253" s="21">
        <f>IF(A253="","",TEXT(A253,"ddd"))</f>
        <v/>
      </c>
      <c r="C253" s="14" t="n"/>
      <c r="D253" s="14" t="n"/>
      <c r="E253" s="14" t="n"/>
      <c r="F253" s="22" t="n"/>
      <c r="G253" s="22" t="n"/>
      <c r="H253" s="23" t="n"/>
      <c r="I253" s="24">
        <f>IF(OR(F253="",G253=""),"",ROUND(MAX(0,MOD(G253-F253,1)*24-N(H253)/60),2))</f>
        <v/>
      </c>
      <c r="J253" s="14" t="n"/>
      <c r="K253" s="14" t="n"/>
      <c r="L253" s="25" t="n"/>
      <c r="M253" s="26">
        <f>IF(OR(I253="",L253=""),"",ROUND(I253*L253,2))</f>
        <v/>
      </c>
      <c r="N253" s="24">
        <f>IF(OR(A253="",I253="",J253="",P253=0),"",SUMIFS($I$5:$I$404,$J$5:$J$404,J253,$A$5:$A$404,A253,$P$5:$P$404,1))</f>
        <v/>
      </c>
      <c r="O253" s="19">
        <f>IF(J253="","",IFERROR(IF(INDEX(Roster!$K$5:$K$204,MATCH(J253,Roster!$A$5:$A$204,0))="","No license on file",IF(INDEX(Roster!$K$5:$K$204,MATCH(J253,Roster!$A$5:$A$204,0))&lt;A253,"Expired on shift date","OK")),"Not on the roster"))</f>
        <v/>
      </c>
      <c r="P253" s="27">
        <f>IF(OR(K253="Confirmed",K253="Completed"),1,0)</f>
        <v/>
      </c>
      <c r="Q253" s="14" t="n"/>
    </row>
    <row r="254">
      <c r="A254" s="20" t="n"/>
      <c r="B254" s="21">
        <f>IF(A254="","",TEXT(A254,"ddd"))</f>
        <v/>
      </c>
      <c r="C254" s="14" t="n"/>
      <c r="D254" s="14" t="n"/>
      <c r="E254" s="14" t="n"/>
      <c r="F254" s="22" t="n"/>
      <c r="G254" s="22" t="n"/>
      <c r="H254" s="23" t="n"/>
      <c r="I254" s="24">
        <f>IF(OR(F254="",G254=""),"",ROUND(MAX(0,MOD(G254-F254,1)*24-N(H254)/60),2))</f>
        <v/>
      </c>
      <c r="J254" s="14" t="n"/>
      <c r="K254" s="14" t="n"/>
      <c r="L254" s="25" t="n"/>
      <c r="M254" s="26">
        <f>IF(OR(I254="",L254=""),"",ROUND(I254*L254,2))</f>
        <v/>
      </c>
      <c r="N254" s="24">
        <f>IF(OR(A254="",I254="",J254="",P254=0),"",SUMIFS($I$5:$I$404,$J$5:$J$404,J254,$A$5:$A$404,A254,$P$5:$P$404,1))</f>
        <v/>
      </c>
      <c r="O254" s="19">
        <f>IF(J254="","",IFERROR(IF(INDEX(Roster!$K$5:$K$204,MATCH(J254,Roster!$A$5:$A$204,0))="","No license on file",IF(INDEX(Roster!$K$5:$K$204,MATCH(J254,Roster!$A$5:$A$204,0))&lt;A254,"Expired on shift date","OK")),"Not on the roster"))</f>
        <v/>
      </c>
      <c r="P254" s="27">
        <f>IF(OR(K254="Confirmed",K254="Completed"),1,0)</f>
        <v/>
      </c>
      <c r="Q254" s="14" t="n"/>
    </row>
    <row r="255">
      <c r="A255" s="20" t="n"/>
      <c r="B255" s="21">
        <f>IF(A255="","",TEXT(A255,"ddd"))</f>
        <v/>
      </c>
      <c r="C255" s="14" t="n"/>
      <c r="D255" s="14" t="n"/>
      <c r="E255" s="14" t="n"/>
      <c r="F255" s="22" t="n"/>
      <c r="G255" s="22" t="n"/>
      <c r="H255" s="23" t="n"/>
      <c r="I255" s="24">
        <f>IF(OR(F255="",G255=""),"",ROUND(MAX(0,MOD(G255-F255,1)*24-N(H255)/60),2))</f>
        <v/>
      </c>
      <c r="J255" s="14" t="n"/>
      <c r="K255" s="14" t="n"/>
      <c r="L255" s="25" t="n"/>
      <c r="M255" s="26">
        <f>IF(OR(I255="",L255=""),"",ROUND(I255*L255,2))</f>
        <v/>
      </c>
      <c r="N255" s="24">
        <f>IF(OR(A255="",I255="",J255="",P255=0),"",SUMIFS($I$5:$I$404,$J$5:$J$404,J255,$A$5:$A$404,A255,$P$5:$P$404,1))</f>
        <v/>
      </c>
      <c r="O255" s="19">
        <f>IF(J255="","",IFERROR(IF(INDEX(Roster!$K$5:$K$204,MATCH(J255,Roster!$A$5:$A$204,0))="","No license on file",IF(INDEX(Roster!$K$5:$K$204,MATCH(J255,Roster!$A$5:$A$204,0))&lt;A255,"Expired on shift date","OK")),"Not on the roster"))</f>
        <v/>
      </c>
      <c r="P255" s="27">
        <f>IF(OR(K255="Confirmed",K255="Completed"),1,0)</f>
        <v/>
      </c>
      <c r="Q255" s="14" t="n"/>
    </row>
    <row r="256">
      <c r="A256" s="20" t="n"/>
      <c r="B256" s="21">
        <f>IF(A256="","",TEXT(A256,"ddd"))</f>
        <v/>
      </c>
      <c r="C256" s="14" t="n"/>
      <c r="D256" s="14" t="n"/>
      <c r="E256" s="14" t="n"/>
      <c r="F256" s="22" t="n"/>
      <c r="G256" s="22" t="n"/>
      <c r="H256" s="23" t="n"/>
      <c r="I256" s="24">
        <f>IF(OR(F256="",G256=""),"",ROUND(MAX(0,MOD(G256-F256,1)*24-N(H256)/60),2))</f>
        <v/>
      </c>
      <c r="J256" s="14" t="n"/>
      <c r="K256" s="14" t="n"/>
      <c r="L256" s="25" t="n"/>
      <c r="M256" s="26">
        <f>IF(OR(I256="",L256=""),"",ROUND(I256*L256,2))</f>
        <v/>
      </c>
      <c r="N256" s="24">
        <f>IF(OR(A256="",I256="",J256="",P256=0),"",SUMIFS($I$5:$I$404,$J$5:$J$404,J256,$A$5:$A$404,A256,$P$5:$P$404,1))</f>
        <v/>
      </c>
      <c r="O256" s="19">
        <f>IF(J256="","",IFERROR(IF(INDEX(Roster!$K$5:$K$204,MATCH(J256,Roster!$A$5:$A$204,0))="","No license on file",IF(INDEX(Roster!$K$5:$K$204,MATCH(J256,Roster!$A$5:$A$204,0))&lt;A256,"Expired on shift date","OK")),"Not on the roster"))</f>
        <v/>
      </c>
      <c r="P256" s="27">
        <f>IF(OR(K256="Confirmed",K256="Completed"),1,0)</f>
        <v/>
      </c>
      <c r="Q256" s="14" t="n"/>
    </row>
    <row r="257">
      <c r="A257" s="20" t="n"/>
      <c r="B257" s="21">
        <f>IF(A257="","",TEXT(A257,"ddd"))</f>
        <v/>
      </c>
      <c r="C257" s="14" t="n"/>
      <c r="D257" s="14" t="n"/>
      <c r="E257" s="14" t="n"/>
      <c r="F257" s="22" t="n"/>
      <c r="G257" s="22" t="n"/>
      <c r="H257" s="23" t="n"/>
      <c r="I257" s="24">
        <f>IF(OR(F257="",G257=""),"",ROUND(MAX(0,MOD(G257-F257,1)*24-N(H257)/60),2))</f>
        <v/>
      </c>
      <c r="J257" s="14" t="n"/>
      <c r="K257" s="14" t="n"/>
      <c r="L257" s="25" t="n"/>
      <c r="M257" s="26">
        <f>IF(OR(I257="",L257=""),"",ROUND(I257*L257,2))</f>
        <v/>
      </c>
      <c r="N257" s="24">
        <f>IF(OR(A257="",I257="",J257="",P257=0),"",SUMIFS($I$5:$I$404,$J$5:$J$404,J257,$A$5:$A$404,A257,$P$5:$P$404,1))</f>
        <v/>
      </c>
      <c r="O257" s="19">
        <f>IF(J257="","",IFERROR(IF(INDEX(Roster!$K$5:$K$204,MATCH(J257,Roster!$A$5:$A$204,0))="","No license on file",IF(INDEX(Roster!$K$5:$K$204,MATCH(J257,Roster!$A$5:$A$204,0))&lt;A257,"Expired on shift date","OK")),"Not on the roster"))</f>
        <v/>
      </c>
      <c r="P257" s="27">
        <f>IF(OR(K257="Confirmed",K257="Completed"),1,0)</f>
        <v/>
      </c>
      <c r="Q257" s="14" t="n"/>
    </row>
    <row r="258">
      <c r="A258" s="20" t="n"/>
      <c r="B258" s="21">
        <f>IF(A258="","",TEXT(A258,"ddd"))</f>
        <v/>
      </c>
      <c r="C258" s="14" t="n"/>
      <c r="D258" s="14" t="n"/>
      <c r="E258" s="14" t="n"/>
      <c r="F258" s="22" t="n"/>
      <c r="G258" s="22" t="n"/>
      <c r="H258" s="23" t="n"/>
      <c r="I258" s="24">
        <f>IF(OR(F258="",G258=""),"",ROUND(MAX(0,MOD(G258-F258,1)*24-N(H258)/60),2))</f>
        <v/>
      </c>
      <c r="J258" s="14" t="n"/>
      <c r="K258" s="14" t="n"/>
      <c r="L258" s="25" t="n"/>
      <c r="M258" s="26">
        <f>IF(OR(I258="",L258=""),"",ROUND(I258*L258,2))</f>
        <v/>
      </c>
      <c r="N258" s="24">
        <f>IF(OR(A258="",I258="",J258="",P258=0),"",SUMIFS($I$5:$I$404,$J$5:$J$404,J258,$A$5:$A$404,A258,$P$5:$P$404,1))</f>
        <v/>
      </c>
      <c r="O258" s="19">
        <f>IF(J258="","",IFERROR(IF(INDEX(Roster!$K$5:$K$204,MATCH(J258,Roster!$A$5:$A$204,0))="","No license on file",IF(INDEX(Roster!$K$5:$K$204,MATCH(J258,Roster!$A$5:$A$204,0))&lt;A258,"Expired on shift date","OK")),"Not on the roster"))</f>
        <v/>
      </c>
      <c r="P258" s="27">
        <f>IF(OR(K258="Confirmed",K258="Completed"),1,0)</f>
        <v/>
      </c>
      <c r="Q258" s="14" t="n"/>
    </row>
    <row r="259">
      <c r="A259" s="20" t="n"/>
      <c r="B259" s="21">
        <f>IF(A259="","",TEXT(A259,"ddd"))</f>
        <v/>
      </c>
      <c r="C259" s="14" t="n"/>
      <c r="D259" s="14" t="n"/>
      <c r="E259" s="14" t="n"/>
      <c r="F259" s="22" t="n"/>
      <c r="G259" s="22" t="n"/>
      <c r="H259" s="23" t="n"/>
      <c r="I259" s="24">
        <f>IF(OR(F259="",G259=""),"",ROUND(MAX(0,MOD(G259-F259,1)*24-N(H259)/60),2))</f>
        <v/>
      </c>
      <c r="J259" s="14" t="n"/>
      <c r="K259" s="14" t="n"/>
      <c r="L259" s="25" t="n"/>
      <c r="M259" s="26">
        <f>IF(OR(I259="",L259=""),"",ROUND(I259*L259,2))</f>
        <v/>
      </c>
      <c r="N259" s="24">
        <f>IF(OR(A259="",I259="",J259="",P259=0),"",SUMIFS($I$5:$I$404,$J$5:$J$404,J259,$A$5:$A$404,A259,$P$5:$P$404,1))</f>
        <v/>
      </c>
      <c r="O259" s="19">
        <f>IF(J259="","",IFERROR(IF(INDEX(Roster!$K$5:$K$204,MATCH(J259,Roster!$A$5:$A$204,0))="","No license on file",IF(INDEX(Roster!$K$5:$K$204,MATCH(J259,Roster!$A$5:$A$204,0))&lt;A259,"Expired on shift date","OK")),"Not on the roster"))</f>
        <v/>
      </c>
      <c r="P259" s="27">
        <f>IF(OR(K259="Confirmed",K259="Completed"),1,0)</f>
        <v/>
      </c>
      <c r="Q259" s="14" t="n"/>
    </row>
    <row r="260">
      <c r="A260" s="20" t="n"/>
      <c r="B260" s="21">
        <f>IF(A260="","",TEXT(A260,"ddd"))</f>
        <v/>
      </c>
      <c r="C260" s="14" t="n"/>
      <c r="D260" s="14" t="n"/>
      <c r="E260" s="14" t="n"/>
      <c r="F260" s="22" t="n"/>
      <c r="G260" s="22" t="n"/>
      <c r="H260" s="23" t="n"/>
      <c r="I260" s="24">
        <f>IF(OR(F260="",G260=""),"",ROUND(MAX(0,MOD(G260-F260,1)*24-N(H260)/60),2))</f>
        <v/>
      </c>
      <c r="J260" s="14" t="n"/>
      <c r="K260" s="14" t="n"/>
      <c r="L260" s="25" t="n"/>
      <c r="M260" s="26">
        <f>IF(OR(I260="",L260=""),"",ROUND(I260*L260,2))</f>
        <v/>
      </c>
      <c r="N260" s="24">
        <f>IF(OR(A260="",I260="",J260="",P260=0),"",SUMIFS($I$5:$I$404,$J$5:$J$404,J260,$A$5:$A$404,A260,$P$5:$P$404,1))</f>
        <v/>
      </c>
      <c r="O260" s="19">
        <f>IF(J260="","",IFERROR(IF(INDEX(Roster!$K$5:$K$204,MATCH(J260,Roster!$A$5:$A$204,0))="","No license on file",IF(INDEX(Roster!$K$5:$K$204,MATCH(J260,Roster!$A$5:$A$204,0))&lt;A260,"Expired on shift date","OK")),"Not on the roster"))</f>
        <v/>
      </c>
      <c r="P260" s="27">
        <f>IF(OR(K260="Confirmed",K260="Completed"),1,0)</f>
        <v/>
      </c>
      <c r="Q260" s="14" t="n"/>
    </row>
    <row r="261">
      <c r="A261" s="20" t="n"/>
      <c r="B261" s="21">
        <f>IF(A261="","",TEXT(A261,"ddd"))</f>
        <v/>
      </c>
      <c r="C261" s="14" t="n"/>
      <c r="D261" s="14" t="n"/>
      <c r="E261" s="14" t="n"/>
      <c r="F261" s="22" t="n"/>
      <c r="G261" s="22" t="n"/>
      <c r="H261" s="23" t="n"/>
      <c r="I261" s="24">
        <f>IF(OR(F261="",G261=""),"",ROUND(MAX(0,MOD(G261-F261,1)*24-N(H261)/60),2))</f>
        <v/>
      </c>
      <c r="J261" s="14" t="n"/>
      <c r="K261" s="14" t="n"/>
      <c r="L261" s="25" t="n"/>
      <c r="M261" s="26">
        <f>IF(OR(I261="",L261=""),"",ROUND(I261*L261,2))</f>
        <v/>
      </c>
      <c r="N261" s="24">
        <f>IF(OR(A261="",I261="",J261="",P261=0),"",SUMIFS($I$5:$I$404,$J$5:$J$404,J261,$A$5:$A$404,A261,$P$5:$P$404,1))</f>
        <v/>
      </c>
      <c r="O261" s="19">
        <f>IF(J261="","",IFERROR(IF(INDEX(Roster!$K$5:$K$204,MATCH(J261,Roster!$A$5:$A$204,0))="","No license on file",IF(INDEX(Roster!$K$5:$K$204,MATCH(J261,Roster!$A$5:$A$204,0))&lt;A261,"Expired on shift date","OK")),"Not on the roster"))</f>
        <v/>
      </c>
      <c r="P261" s="27">
        <f>IF(OR(K261="Confirmed",K261="Completed"),1,0)</f>
        <v/>
      </c>
      <c r="Q261" s="14" t="n"/>
    </row>
    <row r="262">
      <c r="A262" s="20" t="n"/>
      <c r="B262" s="21">
        <f>IF(A262="","",TEXT(A262,"ddd"))</f>
        <v/>
      </c>
      <c r="C262" s="14" t="n"/>
      <c r="D262" s="14" t="n"/>
      <c r="E262" s="14" t="n"/>
      <c r="F262" s="22" t="n"/>
      <c r="G262" s="22" t="n"/>
      <c r="H262" s="23" t="n"/>
      <c r="I262" s="24">
        <f>IF(OR(F262="",G262=""),"",ROUND(MAX(0,MOD(G262-F262,1)*24-N(H262)/60),2))</f>
        <v/>
      </c>
      <c r="J262" s="14" t="n"/>
      <c r="K262" s="14" t="n"/>
      <c r="L262" s="25" t="n"/>
      <c r="M262" s="26">
        <f>IF(OR(I262="",L262=""),"",ROUND(I262*L262,2))</f>
        <v/>
      </c>
      <c r="N262" s="24">
        <f>IF(OR(A262="",I262="",J262="",P262=0),"",SUMIFS($I$5:$I$404,$J$5:$J$404,J262,$A$5:$A$404,A262,$P$5:$P$404,1))</f>
        <v/>
      </c>
      <c r="O262" s="19">
        <f>IF(J262="","",IFERROR(IF(INDEX(Roster!$K$5:$K$204,MATCH(J262,Roster!$A$5:$A$204,0))="","No license on file",IF(INDEX(Roster!$K$5:$K$204,MATCH(J262,Roster!$A$5:$A$204,0))&lt;A262,"Expired on shift date","OK")),"Not on the roster"))</f>
        <v/>
      </c>
      <c r="P262" s="27">
        <f>IF(OR(K262="Confirmed",K262="Completed"),1,0)</f>
        <v/>
      </c>
      <c r="Q262" s="14" t="n"/>
    </row>
    <row r="263">
      <c r="A263" s="20" t="n"/>
      <c r="B263" s="21">
        <f>IF(A263="","",TEXT(A263,"ddd"))</f>
        <v/>
      </c>
      <c r="C263" s="14" t="n"/>
      <c r="D263" s="14" t="n"/>
      <c r="E263" s="14" t="n"/>
      <c r="F263" s="22" t="n"/>
      <c r="G263" s="22" t="n"/>
      <c r="H263" s="23" t="n"/>
      <c r="I263" s="24">
        <f>IF(OR(F263="",G263=""),"",ROUND(MAX(0,MOD(G263-F263,1)*24-N(H263)/60),2))</f>
        <v/>
      </c>
      <c r="J263" s="14" t="n"/>
      <c r="K263" s="14" t="n"/>
      <c r="L263" s="25" t="n"/>
      <c r="M263" s="26">
        <f>IF(OR(I263="",L263=""),"",ROUND(I263*L263,2))</f>
        <v/>
      </c>
      <c r="N263" s="24">
        <f>IF(OR(A263="",I263="",J263="",P263=0),"",SUMIFS($I$5:$I$404,$J$5:$J$404,J263,$A$5:$A$404,A263,$P$5:$P$404,1))</f>
        <v/>
      </c>
      <c r="O263" s="19">
        <f>IF(J263="","",IFERROR(IF(INDEX(Roster!$K$5:$K$204,MATCH(J263,Roster!$A$5:$A$204,0))="","No license on file",IF(INDEX(Roster!$K$5:$K$204,MATCH(J263,Roster!$A$5:$A$204,0))&lt;A263,"Expired on shift date","OK")),"Not on the roster"))</f>
        <v/>
      </c>
      <c r="P263" s="27">
        <f>IF(OR(K263="Confirmed",K263="Completed"),1,0)</f>
        <v/>
      </c>
      <c r="Q263" s="14" t="n"/>
    </row>
    <row r="264">
      <c r="A264" s="20" t="n"/>
      <c r="B264" s="21">
        <f>IF(A264="","",TEXT(A264,"ddd"))</f>
        <v/>
      </c>
      <c r="C264" s="14" t="n"/>
      <c r="D264" s="14" t="n"/>
      <c r="E264" s="14" t="n"/>
      <c r="F264" s="22" t="n"/>
      <c r="G264" s="22" t="n"/>
      <c r="H264" s="23" t="n"/>
      <c r="I264" s="24">
        <f>IF(OR(F264="",G264=""),"",ROUND(MAX(0,MOD(G264-F264,1)*24-N(H264)/60),2))</f>
        <v/>
      </c>
      <c r="J264" s="14" t="n"/>
      <c r="K264" s="14" t="n"/>
      <c r="L264" s="25" t="n"/>
      <c r="M264" s="26">
        <f>IF(OR(I264="",L264=""),"",ROUND(I264*L264,2))</f>
        <v/>
      </c>
      <c r="N264" s="24">
        <f>IF(OR(A264="",I264="",J264="",P264=0),"",SUMIFS($I$5:$I$404,$J$5:$J$404,J264,$A$5:$A$404,A264,$P$5:$P$404,1))</f>
        <v/>
      </c>
      <c r="O264" s="19">
        <f>IF(J264="","",IFERROR(IF(INDEX(Roster!$K$5:$K$204,MATCH(J264,Roster!$A$5:$A$204,0))="","No license on file",IF(INDEX(Roster!$K$5:$K$204,MATCH(J264,Roster!$A$5:$A$204,0))&lt;A264,"Expired on shift date","OK")),"Not on the roster"))</f>
        <v/>
      </c>
      <c r="P264" s="27">
        <f>IF(OR(K264="Confirmed",K264="Completed"),1,0)</f>
        <v/>
      </c>
      <c r="Q264" s="14" t="n"/>
    </row>
    <row r="265">
      <c r="A265" s="20" t="n"/>
      <c r="B265" s="21">
        <f>IF(A265="","",TEXT(A265,"ddd"))</f>
        <v/>
      </c>
      <c r="C265" s="14" t="n"/>
      <c r="D265" s="14" t="n"/>
      <c r="E265" s="14" t="n"/>
      <c r="F265" s="22" t="n"/>
      <c r="G265" s="22" t="n"/>
      <c r="H265" s="23" t="n"/>
      <c r="I265" s="24">
        <f>IF(OR(F265="",G265=""),"",ROUND(MAX(0,MOD(G265-F265,1)*24-N(H265)/60),2))</f>
        <v/>
      </c>
      <c r="J265" s="14" t="n"/>
      <c r="K265" s="14" t="n"/>
      <c r="L265" s="25" t="n"/>
      <c r="M265" s="26">
        <f>IF(OR(I265="",L265=""),"",ROUND(I265*L265,2))</f>
        <v/>
      </c>
      <c r="N265" s="24">
        <f>IF(OR(A265="",I265="",J265="",P265=0),"",SUMIFS($I$5:$I$404,$J$5:$J$404,J265,$A$5:$A$404,A265,$P$5:$P$404,1))</f>
        <v/>
      </c>
      <c r="O265" s="19">
        <f>IF(J265="","",IFERROR(IF(INDEX(Roster!$K$5:$K$204,MATCH(J265,Roster!$A$5:$A$204,0))="","No license on file",IF(INDEX(Roster!$K$5:$K$204,MATCH(J265,Roster!$A$5:$A$204,0))&lt;A265,"Expired on shift date","OK")),"Not on the roster"))</f>
        <v/>
      </c>
      <c r="P265" s="27">
        <f>IF(OR(K265="Confirmed",K265="Completed"),1,0)</f>
        <v/>
      </c>
      <c r="Q265" s="14" t="n"/>
    </row>
    <row r="266">
      <c r="A266" s="20" t="n"/>
      <c r="B266" s="21">
        <f>IF(A266="","",TEXT(A266,"ddd"))</f>
        <v/>
      </c>
      <c r="C266" s="14" t="n"/>
      <c r="D266" s="14" t="n"/>
      <c r="E266" s="14" t="n"/>
      <c r="F266" s="22" t="n"/>
      <c r="G266" s="22" t="n"/>
      <c r="H266" s="23" t="n"/>
      <c r="I266" s="24">
        <f>IF(OR(F266="",G266=""),"",ROUND(MAX(0,MOD(G266-F266,1)*24-N(H266)/60),2))</f>
        <v/>
      </c>
      <c r="J266" s="14" t="n"/>
      <c r="K266" s="14" t="n"/>
      <c r="L266" s="25" t="n"/>
      <c r="M266" s="26">
        <f>IF(OR(I266="",L266=""),"",ROUND(I266*L266,2))</f>
        <v/>
      </c>
      <c r="N266" s="24">
        <f>IF(OR(A266="",I266="",J266="",P266=0),"",SUMIFS($I$5:$I$404,$J$5:$J$404,J266,$A$5:$A$404,A266,$P$5:$P$404,1))</f>
        <v/>
      </c>
      <c r="O266" s="19">
        <f>IF(J266="","",IFERROR(IF(INDEX(Roster!$K$5:$K$204,MATCH(J266,Roster!$A$5:$A$204,0))="","No license on file",IF(INDEX(Roster!$K$5:$K$204,MATCH(J266,Roster!$A$5:$A$204,0))&lt;A266,"Expired on shift date","OK")),"Not on the roster"))</f>
        <v/>
      </c>
      <c r="P266" s="27">
        <f>IF(OR(K266="Confirmed",K266="Completed"),1,0)</f>
        <v/>
      </c>
      <c r="Q266" s="14" t="n"/>
    </row>
    <row r="267">
      <c r="A267" s="20" t="n"/>
      <c r="B267" s="21">
        <f>IF(A267="","",TEXT(A267,"ddd"))</f>
        <v/>
      </c>
      <c r="C267" s="14" t="n"/>
      <c r="D267" s="14" t="n"/>
      <c r="E267" s="14" t="n"/>
      <c r="F267" s="22" t="n"/>
      <c r="G267" s="22" t="n"/>
      <c r="H267" s="23" t="n"/>
      <c r="I267" s="24">
        <f>IF(OR(F267="",G267=""),"",ROUND(MAX(0,MOD(G267-F267,1)*24-N(H267)/60),2))</f>
        <v/>
      </c>
      <c r="J267" s="14" t="n"/>
      <c r="K267" s="14" t="n"/>
      <c r="L267" s="25" t="n"/>
      <c r="M267" s="26">
        <f>IF(OR(I267="",L267=""),"",ROUND(I267*L267,2))</f>
        <v/>
      </c>
      <c r="N267" s="24">
        <f>IF(OR(A267="",I267="",J267="",P267=0),"",SUMIFS($I$5:$I$404,$J$5:$J$404,J267,$A$5:$A$404,A267,$P$5:$P$404,1))</f>
        <v/>
      </c>
      <c r="O267" s="19">
        <f>IF(J267="","",IFERROR(IF(INDEX(Roster!$K$5:$K$204,MATCH(J267,Roster!$A$5:$A$204,0))="","No license on file",IF(INDEX(Roster!$K$5:$K$204,MATCH(J267,Roster!$A$5:$A$204,0))&lt;A267,"Expired on shift date","OK")),"Not on the roster"))</f>
        <v/>
      </c>
      <c r="P267" s="27">
        <f>IF(OR(K267="Confirmed",K267="Completed"),1,0)</f>
        <v/>
      </c>
      <c r="Q267" s="14" t="n"/>
    </row>
    <row r="268">
      <c r="A268" s="20" t="n"/>
      <c r="B268" s="21">
        <f>IF(A268="","",TEXT(A268,"ddd"))</f>
        <v/>
      </c>
      <c r="C268" s="14" t="n"/>
      <c r="D268" s="14" t="n"/>
      <c r="E268" s="14" t="n"/>
      <c r="F268" s="22" t="n"/>
      <c r="G268" s="22" t="n"/>
      <c r="H268" s="23" t="n"/>
      <c r="I268" s="24">
        <f>IF(OR(F268="",G268=""),"",ROUND(MAX(0,MOD(G268-F268,1)*24-N(H268)/60),2))</f>
        <v/>
      </c>
      <c r="J268" s="14" t="n"/>
      <c r="K268" s="14" t="n"/>
      <c r="L268" s="25" t="n"/>
      <c r="M268" s="26">
        <f>IF(OR(I268="",L268=""),"",ROUND(I268*L268,2))</f>
        <v/>
      </c>
      <c r="N268" s="24">
        <f>IF(OR(A268="",I268="",J268="",P268=0),"",SUMIFS($I$5:$I$404,$J$5:$J$404,J268,$A$5:$A$404,A268,$P$5:$P$404,1))</f>
        <v/>
      </c>
      <c r="O268" s="19">
        <f>IF(J268="","",IFERROR(IF(INDEX(Roster!$K$5:$K$204,MATCH(J268,Roster!$A$5:$A$204,0))="","No license on file",IF(INDEX(Roster!$K$5:$K$204,MATCH(J268,Roster!$A$5:$A$204,0))&lt;A268,"Expired on shift date","OK")),"Not on the roster"))</f>
        <v/>
      </c>
      <c r="P268" s="27">
        <f>IF(OR(K268="Confirmed",K268="Completed"),1,0)</f>
        <v/>
      </c>
      <c r="Q268" s="14" t="n"/>
    </row>
    <row r="269">
      <c r="A269" s="20" t="n"/>
      <c r="B269" s="21">
        <f>IF(A269="","",TEXT(A269,"ddd"))</f>
        <v/>
      </c>
      <c r="C269" s="14" t="n"/>
      <c r="D269" s="14" t="n"/>
      <c r="E269" s="14" t="n"/>
      <c r="F269" s="22" t="n"/>
      <c r="G269" s="22" t="n"/>
      <c r="H269" s="23" t="n"/>
      <c r="I269" s="24">
        <f>IF(OR(F269="",G269=""),"",ROUND(MAX(0,MOD(G269-F269,1)*24-N(H269)/60),2))</f>
        <v/>
      </c>
      <c r="J269" s="14" t="n"/>
      <c r="K269" s="14" t="n"/>
      <c r="L269" s="25" t="n"/>
      <c r="M269" s="26">
        <f>IF(OR(I269="",L269=""),"",ROUND(I269*L269,2))</f>
        <v/>
      </c>
      <c r="N269" s="24">
        <f>IF(OR(A269="",I269="",J269="",P269=0),"",SUMIFS($I$5:$I$404,$J$5:$J$404,J269,$A$5:$A$404,A269,$P$5:$P$404,1))</f>
        <v/>
      </c>
      <c r="O269" s="19">
        <f>IF(J269="","",IFERROR(IF(INDEX(Roster!$K$5:$K$204,MATCH(J269,Roster!$A$5:$A$204,0))="","No license on file",IF(INDEX(Roster!$K$5:$K$204,MATCH(J269,Roster!$A$5:$A$204,0))&lt;A269,"Expired on shift date","OK")),"Not on the roster"))</f>
        <v/>
      </c>
      <c r="P269" s="27">
        <f>IF(OR(K269="Confirmed",K269="Completed"),1,0)</f>
        <v/>
      </c>
      <c r="Q269" s="14" t="n"/>
    </row>
    <row r="270">
      <c r="A270" s="20" t="n"/>
      <c r="B270" s="21">
        <f>IF(A270="","",TEXT(A270,"ddd"))</f>
        <v/>
      </c>
      <c r="C270" s="14" t="n"/>
      <c r="D270" s="14" t="n"/>
      <c r="E270" s="14" t="n"/>
      <c r="F270" s="22" t="n"/>
      <c r="G270" s="22" t="n"/>
      <c r="H270" s="23" t="n"/>
      <c r="I270" s="24">
        <f>IF(OR(F270="",G270=""),"",ROUND(MAX(0,MOD(G270-F270,1)*24-N(H270)/60),2))</f>
        <v/>
      </c>
      <c r="J270" s="14" t="n"/>
      <c r="K270" s="14" t="n"/>
      <c r="L270" s="25" t="n"/>
      <c r="M270" s="26">
        <f>IF(OR(I270="",L270=""),"",ROUND(I270*L270,2))</f>
        <v/>
      </c>
      <c r="N270" s="24">
        <f>IF(OR(A270="",I270="",J270="",P270=0),"",SUMIFS($I$5:$I$404,$J$5:$J$404,J270,$A$5:$A$404,A270,$P$5:$P$404,1))</f>
        <v/>
      </c>
      <c r="O270" s="19">
        <f>IF(J270="","",IFERROR(IF(INDEX(Roster!$K$5:$K$204,MATCH(J270,Roster!$A$5:$A$204,0))="","No license on file",IF(INDEX(Roster!$K$5:$K$204,MATCH(J270,Roster!$A$5:$A$204,0))&lt;A270,"Expired on shift date","OK")),"Not on the roster"))</f>
        <v/>
      </c>
      <c r="P270" s="27">
        <f>IF(OR(K270="Confirmed",K270="Completed"),1,0)</f>
        <v/>
      </c>
      <c r="Q270" s="14" t="n"/>
    </row>
    <row r="271">
      <c r="A271" s="20" t="n"/>
      <c r="B271" s="21">
        <f>IF(A271="","",TEXT(A271,"ddd"))</f>
        <v/>
      </c>
      <c r="C271" s="14" t="n"/>
      <c r="D271" s="14" t="n"/>
      <c r="E271" s="14" t="n"/>
      <c r="F271" s="22" t="n"/>
      <c r="G271" s="22" t="n"/>
      <c r="H271" s="23" t="n"/>
      <c r="I271" s="24">
        <f>IF(OR(F271="",G271=""),"",ROUND(MAX(0,MOD(G271-F271,1)*24-N(H271)/60),2))</f>
        <v/>
      </c>
      <c r="J271" s="14" t="n"/>
      <c r="K271" s="14" t="n"/>
      <c r="L271" s="25" t="n"/>
      <c r="M271" s="26">
        <f>IF(OR(I271="",L271=""),"",ROUND(I271*L271,2))</f>
        <v/>
      </c>
      <c r="N271" s="24">
        <f>IF(OR(A271="",I271="",J271="",P271=0),"",SUMIFS($I$5:$I$404,$J$5:$J$404,J271,$A$5:$A$404,A271,$P$5:$P$404,1))</f>
        <v/>
      </c>
      <c r="O271" s="19">
        <f>IF(J271="","",IFERROR(IF(INDEX(Roster!$K$5:$K$204,MATCH(J271,Roster!$A$5:$A$204,0))="","No license on file",IF(INDEX(Roster!$K$5:$K$204,MATCH(J271,Roster!$A$5:$A$204,0))&lt;A271,"Expired on shift date","OK")),"Not on the roster"))</f>
        <v/>
      </c>
      <c r="P271" s="27">
        <f>IF(OR(K271="Confirmed",K271="Completed"),1,0)</f>
        <v/>
      </c>
      <c r="Q271" s="14" t="n"/>
    </row>
    <row r="272">
      <c r="A272" s="20" t="n"/>
      <c r="B272" s="21">
        <f>IF(A272="","",TEXT(A272,"ddd"))</f>
        <v/>
      </c>
      <c r="C272" s="14" t="n"/>
      <c r="D272" s="14" t="n"/>
      <c r="E272" s="14" t="n"/>
      <c r="F272" s="22" t="n"/>
      <c r="G272" s="22" t="n"/>
      <c r="H272" s="23" t="n"/>
      <c r="I272" s="24">
        <f>IF(OR(F272="",G272=""),"",ROUND(MAX(0,MOD(G272-F272,1)*24-N(H272)/60),2))</f>
        <v/>
      </c>
      <c r="J272" s="14" t="n"/>
      <c r="K272" s="14" t="n"/>
      <c r="L272" s="25" t="n"/>
      <c r="M272" s="26">
        <f>IF(OR(I272="",L272=""),"",ROUND(I272*L272,2))</f>
        <v/>
      </c>
      <c r="N272" s="24">
        <f>IF(OR(A272="",I272="",J272="",P272=0),"",SUMIFS($I$5:$I$404,$J$5:$J$404,J272,$A$5:$A$404,A272,$P$5:$P$404,1))</f>
        <v/>
      </c>
      <c r="O272" s="19">
        <f>IF(J272="","",IFERROR(IF(INDEX(Roster!$K$5:$K$204,MATCH(J272,Roster!$A$5:$A$204,0))="","No license on file",IF(INDEX(Roster!$K$5:$K$204,MATCH(J272,Roster!$A$5:$A$204,0))&lt;A272,"Expired on shift date","OK")),"Not on the roster"))</f>
        <v/>
      </c>
      <c r="P272" s="27">
        <f>IF(OR(K272="Confirmed",K272="Completed"),1,0)</f>
        <v/>
      </c>
      <c r="Q272" s="14" t="n"/>
    </row>
    <row r="273">
      <c r="A273" s="20" t="n"/>
      <c r="B273" s="21">
        <f>IF(A273="","",TEXT(A273,"ddd"))</f>
        <v/>
      </c>
      <c r="C273" s="14" t="n"/>
      <c r="D273" s="14" t="n"/>
      <c r="E273" s="14" t="n"/>
      <c r="F273" s="22" t="n"/>
      <c r="G273" s="22" t="n"/>
      <c r="H273" s="23" t="n"/>
      <c r="I273" s="24">
        <f>IF(OR(F273="",G273=""),"",ROUND(MAX(0,MOD(G273-F273,1)*24-N(H273)/60),2))</f>
        <v/>
      </c>
      <c r="J273" s="14" t="n"/>
      <c r="K273" s="14" t="n"/>
      <c r="L273" s="25" t="n"/>
      <c r="M273" s="26">
        <f>IF(OR(I273="",L273=""),"",ROUND(I273*L273,2))</f>
        <v/>
      </c>
      <c r="N273" s="24">
        <f>IF(OR(A273="",I273="",J273="",P273=0),"",SUMIFS($I$5:$I$404,$J$5:$J$404,J273,$A$5:$A$404,A273,$P$5:$P$404,1))</f>
        <v/>
      </c>
      <c r="O273" s="19">
        <f>IF(J273="","",IFERROR(IF(INDEX(Roster!$K$5:$K$204,MATCH(J273,Roster!$A$5:$A$204,0))="","No license on file",IF(INDEX(Roster!$K$5:$K$204,MATCH(J273,Roster!$A$5:$A$204,0))&lt;A273,"Expired on shift date","OK")),"Not on the roster"))</f>
        <v/>
      </c>
      <c r="P273" s="27">
        <f>IF(OR(K273="Confirmed",K273="Completed"),1,0)</f>
        <v/>
      </c>
      <c r="Q273" s="14" t="n"/>
    </row>
    <row r="274">
      <c r="A274" s="20" t="n"/>
      <c r="B274" s="21">
        <f>IF(A274="","",TEXT(A274,"ddd"))</f>
        <v/>
      </c>
      <c r="C274" s="14" t="n"/>
      <c r="D274" s="14" t="n"/>
      <c r="E274" s="14" t="n"/>
      <c r="F274" s="22" t="n"/>
      <c r="G274" s="22" t="n"/>
      <c r="H274" s="23" t="n"/>
      <c r="I274" s="24">
        <f>IF(OR(F274="",G274=""),"",ROUND(MAX(0,MOD(G274-F274,1)*24-N(H274)/60),2))</f>
        <v/>
      </c>
      <c r="J274" s="14" t="n"/>
      <c r="K274" s="14" t="n"/>
      <c r="L274" s="25" t="n"/>
      <c r="M274" s="26">
        <f>IF(OR(I274="",L274=""),"",ROUND(I274*L274,2))</f>
        <v/>
      </c>
      <c r="N274" s="24">
        <f>IF(OR(A274="",I274="",J274="",P274=0),"",SUMIFS($I$5:$I$404,$J$5:$J$404,J274,$A$5:$A$404,A274,$P$5:$P$404,1))</f>
        <v/>
      </c>
      <c r="O274" s="19">
        <f>IF(J274="","",IFERROR(IF(INDEX(Roster!$K$5:$K$204,MATCH(J274,Roster!$A$5:$A$204,0))="","No license on file",IF(INDEX(Roster!$K$5:$K$204,MATCH(J274,Roster!$A$5:$A$204,0))&lt;A274,"Expired on shift date","OK")),"Not on the roster"))</f>
        <v/>
      </c>
      <c r="P274" s="27">
        <f>IF(OR(K274="Confirmed",K274="Completed"),1,0)</f>
        <v/>
      </c>
      <c r="Q274" s="14" t="n"/>
    </row>
    <row r="275">
      <c r="A275" s="20" t="n"/>
      <c r="B275" s="21">
        <f>IF(A275="","",TEXT(A275,"ddd"))</f>
        <v/>
      </c>
      <c r="C275" s="14" t="n"/>
      <c r="D275" s="14" t="n"/>
      <c r="E275" s="14" t="n"/>
      <c r="F275" s="22" t="n"/>
      <c r="G275" s="22" t="n"/>
      <c r="H275" s="23" t="n"/>
      <c r="I275" s="24">
        <f>IF(OR(F275="",G275=""),"",ROUND(MAX(0,MOD(G275-F275,1)*24-N(H275)/60),2))</f>
        <v/>
      </c>
      <c r="J275" s="14" t="n"/>
      <c r="K275" s="14" t="n"/>
      <c r="L275" s="25" t="n"/>
      <c r="M275" s="26">
        <f>IF(OR(I275="",L275=""),"",ROUND(I275*L275,2))</f>
        <v/>
      </c>
      <c r="N275" s="24">
        <f>IF(OR(A275="",I275="",J275="",P275=0),"",SUMIFS($I$5:$I$404,$J$5:$J$404,J275,$A$5:$A$404,A275,$P$5:$P$404,1))</f>
        <v/>
      </c>
      <c r="O275" s="19">
        <f>IF(J275="","",IFERROR(IF(INDEX(Roster!$K$5:$K$204,MATCH(J275,Roster!$A$5:$A$204,0))="","No license on file",IF(INDEX(Roster!$K$5:$K$204,MATCH(J275,Roster!$A$5:$A$204,0))&lt;A275,"Expired on shift date","OK")),"Not on the roster"))</f>
        <v/>
      </c>
      <c r="P275" s="27">
        <f>IF(OR(K275="Confirmed",K275="Completed"),1,0)</f>
        <v/>
      </c>
      <c r="Q275" s="14" t="n"/>
    </row>
    <row r="276">
      <c r="A276" s="20" t="n"/>
      <c r="B276" s="21">
        <f>IF(A276="","",TEXT(A276,"ddd"))</f>
        <v/>
      </c>
      <c r="C276" s="14" t="n"/>
      <c r="D276" s="14" t="n"/>
      <c r="E276" s="14" t="n"/>
      <c r="F276" s="22" t="n"/>
      <c r="G276" s="22" t="n"/>
      <c r="H276" s="23" t="n"/>
      <c r="I276" s="24">
        <f>IF(OR(F276="",G276=""),"",ROUND(MAX(0,MOD(G276-F276,1)*24-N(H276)/60),2))</f>
        <v/>
      </c>
      <c r="J276" s="14" t="n"/>
      <c r="K276" s="14" t="n"/>
      <c r="L276" s="25" t="n"/>
      <c r="M276" s="26">
        <f>IF(OR(I276="",L276=""),"",ROUND(I276*L276,2))</f>
        <v/>
      </c>
      <c r="N276" s="24">
        <f>IF(OR(A276="",I276="",J276="",P276=0),"",SUMIFS($I$5:$I$404,$J$5:$J$404,J276,$A$5:$A$404,A276,$P$5:$P$404,1))</f>
        <v/>
      </c>
      <c r="O276" s="19">
        <f>IF(J276="","",IFERROR(IF(INDEX(Roster!$K$5:$K$204,MATCH(J276,Roster!$A$5:$A$204,0))="","No license on file",IF(INDEX(Roster!$K$5:$K$204,MATCH(J276,Roster!$A$5:$A$204,0))&lt;A276,"Expired on shift date","OK")),"Not on the roster"))</f>
        <v/>
      </c>
      <c r="P276" s="27">
        <f>IF(OR(K276="Confirmed",K276="Completed"),1,0)</f>
        <v/>
      </c>
      <c r="Q276" s="14" t="n"/>
    </row>
    <row r="277">
      <c r="A277" s="20" t="n"/>
      <c r="B277" s="21">
        <f>IF(A277="","",TEXT(A277,"ddd"))</f>
        <v/>
      </c>
      <c r="C277" s="14" t="n"/>
      <c r="D277" s="14" t="n"/>
      <c r="E277" s="14" t="n"/>
      <c r="F277" s="22" t="n"/>
      <c r="G277" s="22" t="n"/>
      <c r="H277" s="23" t="n"/>
      <c r="I277" s="24">
        <f>IF(OR(F277="",G277=""),"",ROUND(MAX(0,MOD(G277-F277,1)*24-N(H277)/60),2))</f>
        <v/>
      </c>
      <c r="J277" s="14" t="n"/>
      <c r="K277" s="14" t="n"/>
      <c r="L277" s="25" t="n"/>
      <c r="M277" s="26">
        <f>IF(OR(I277="",L277=""),"",ROUND(I277*L277,2))</f>
        <v/>
      </c>
      <c r="N277" s="24">
        <f>IF(OR(A277="",I277="",J277="",P277=0),"",SUMIFS($I$5:$I$404,$J$5:$J$404,J277,$A$5:$A$404,A277,$P$5:$P$404,1))</f>
        <v/>
      </c>
      <c r="O277" s="19">
        <f>IF(J277="","",IFERROR(IF(INDEX(Roster!$K$5:$K$204,MATCH(J277,Roster!$A$5:$A$204,0))="","No license on file",IF(INDEX(Roster!$K$5:$K$204,MATCH(J277,Roster!$A$5:$A$204,0))&lt;A277,"Expired on shift date","OK")),"Not on the roster"))</f>
        <v/>
      </c>
      <c r="P277" s="27">
        <f>IF(OR(K277="Confirmed",K277="Completed"),1,0)</f>
        <v/>
      </c>
      <c r="Q277" s="14" t="n"/>
    </row>
    <row r="278">
      <c r="A278" s="20" t="n"/>
      <c r="B278" s="21">
        <f>IF(A278="","",TEXT(A278,"ddd"))</f>
        <v/>
      </c>
      <c r="C278" s="14" t="n"/>
      <c r="D278" s="14" t="n"/>
      <c r="E278" s="14" t="n"/>
      <c r="F278" s="22" t="n"/>
      <c r="G278" s="22" t="n"/>
      <c r="H278" s="23" t="n"/>
      <c r="I278" s="24">
        <f>IF(OR(F278="",G278=""),"",ROUND(MAX(0,MOD(G278-F278,1)*24-N(H278)/60),2))</f>
        <v/>
      </c>
      <c r="J278" s="14" t="n"/>
      <c r="K278" s="14" t="n"/>
      <c r="L278" s="25" t="n"/>
      <c r="M278" s="26">
        <f>IF(OR(I278="",L278=""),"",ROUND(I278*L278,2))</f>
        <v/>
      </c>
      <c r="N278" s="24">
        <f>IF(OR(A278="",I278="",J278="",P278=0),"",SUMIFS($I$5:$I$404,$J$5:$J$404,J278,$A$5:$A$404,A278,$P$5:$P$404,1))</f>
        <v/>
      </c>
      <c r="O278" s="19">
        <f>IF(J278="","",IFERROR(IF(INDEX(Roster!$K$5:$K$204,MATCH(J278,Roster!$A$5:$A$204,0))="","No license on file",IF(INDEX(Roster!$K$5:$K$204,MATCH(J278,Roster!$A$5:$A$204,0))&lt;A278,"Expired on shift date","OK")),"Not on the roster"))</f>
        <v/>
      </c>
      <c r="P278" s="27">
        <f>IF(OR(K278="Confirmed",K278="Completed"),1,0)</f>
        <v/>
      </c>
      <c r="Q278" s="14" t="n"/>
    </row>
    <row r="279">
      <c r="A279" s="20" t="n"/>
      <c r="B279" s="21">
        <f>IF(A279="","",TEXT(A279,"ddd"))</f>
        <v/>
      </c>
      <c r="C279" s="14" t="n"/>
      <c r="D279" s="14" t="n"/>
      <c r="E279" s="14" t="n"/>
      <c r="F279" s="22" t="n"/>
      <c r="G279" s="22" t="n"/>
      <c r="H279" s="23" t="n"/>
      <c r="I279" s="24">
        <f>IF(OR(F279="",G279=""),"",ROUND(MAX(0,MOD(G279-F279,1)*24-N(H279)/60),2))</f>
        <v/>
      </c>
      <c r="J279" s="14" t="n"/>
      <c r="K279" s="14" t="n"/>
      <c r="L279" s="25" t="n"/>
      <c r="M279" s="26">
        <f>IF(OR(I279="",L279=""),"",ROUND(I279*L279,2))</f>
        <v/>
      </c>
      <c r="N279" s="24">
        <f>IF(OR(A279="",I279="",J279="",P279=0),"",SUMIFS($I$5:$I$404,$J$5:$J$404,J279,$A$5:$A$404,A279,$P$5:$P$404,1))</f>
        <v/>
      </c>
      <c r="O279" s="19">
        <f>IF(J279="","",IFERROR(IF(INDEX(Roster!$K$5:$K$204,MATCH(J279,Roster!$A$5:$A$204,0))="","No license on file",IF(INDEX(Roster!$K$5:$K$204,MATCH(J279,Roster!$A$5:$A$204,0))&lt;A279,"Expired on shift date","OK")),"Not on the roster"))</f>
        <v/>
      </c>
      <c r="P279" s="27">
        <f>IF(OR(K279="Confirmed",K279="Completed"),1,0)</f>
        <v/>
      </c>
      <c r="Q279" s="14" t="n"/>
    </row>
    <row r="280">
      <c r="A280" s="20" t="n"/>
      <c r="B280" s="21">
        <f>IF(A280="","",TEXT(A280,"ddd"))</f>
        <v/>
      </c>
      <c r="C280" s="14" t="n"/>
      <c r="D280" s="14" t="n"/>
      <c r="E280" s="14" t="n"/>
      <c r="F280" s="22" t="n"/>
      <c r="G280" s="22" t="n"/>
      <c r="H280" s="23" t="n"/>
      <c r="I280" s="24">
        <f>IF(OR(F280="",G280=""),"",ROUND(MAX(0,MOD(G280-F280,1)*24-N(H280)/60),2))</f>
        <v/>
      </c>
      <c r="J280" s="14" t="n"/>
      <c r="K280" s="14" t="n"/>
      <c r="L280" s="25" t="n"/>
      <c r="M280" s="26">
        <f>IF(OR(I280="",L280=""),"",ROUND(I280*L280,2))</f>
        <v/>
      </c>
      <c r="N280" s="24">
        <f>IF(OR(A280="",I280="",J280="",P280=0),"",SUMIFS($I$5:$I$404,$J$5:$J$404,J280,$A$5:$A$404,A280,$P$5:$P$404,1))</f>
        <v/>
      </c>
      <c r="O280" s="19">
        <f>IF(J280="","",IFERROR(IF(INDEX(Roster!$K$5:$K$204,MATCH(J280,Roster!$A$5:$A$204,0))="","No license on file",IF(INDEX(Roster!$K$5:$K$204,MATCH(J280,Roster!$A$5:$A$204,0))&lt;A280,"Expired on shift date","OK")),"Not on the roster"))</f>
        <v/>
      </c>
      <c r="P280" s="27">
        <f>IF(OR(K280="Confirmed",K280="Completed"),1,0)</f>
        <v/>
      </c>
      <c r="Q280" s="14" t="n"/>
    </row>
    <row r="281">
      <c r="A281" s="20" t="n"/>
      <c r="B281" s="21">
        <f>IF(A281="","",TEXT(A281,"ddd"))</f>
        <v/>
      </c>
      <c r="C281" s="14" t="n"/>
      <c r="D281" s="14" t="n"/>
      <c r="E281" s="14" t="n"/>
      <c r="F281" s="22" t="n"/>
      <c r="G281" s="22" t="n"/>
      <c r="H281" s="23" t="n"/>
      <c r="I281" s="24">
        <f>IF(OR(F281="",G281=""),"",ROUND(MAX(0,MOD(G281-F281,1)*24-N(H281)/60),2))</f>
        <v/>
      </c>
      <c r="J281" s="14" t="n"/>
      <c r="K281" s="14" t="n"/>
      <c r="L281" s="25" t="n"/>
      <c r="M281" s="26">
        <f>IF(OR(I281="",L281=""),"",ROUND(I281*L281,2))</f>
        <v/>
      </c>
      <c r="N281" s="24">
        <f>IF(OR(A281="",I281="",J281="",P281=0),"",SUMIFS($I$5:$I$404,$J$5:$J$404,J281,$A$5:$A$404,A281,$P$5:$P$404,1))</f>
        <v/>
      </c>
      <c r="O281" s="19">
        <f>IF(J281="","",IFERROR(IF(INDEX(Roster!$K$5:$K$204,MATCH(J281,Roster!$A$5:$A$204,0))="","No license on file",IF(INDEX(Roster!$K$5:$K$204,MATCH(J281,Roster!$A$5:$A$204,0))&lt;A281,"Expired on shift date","OK")),"Not on the roster"))</f>
        <v/>
      </c>
      <c r="P281" s="27">
        <f>IF(OR(K281="Confirmed",K281="Completed"),1,0)</f>
        <v/>
      </c>
      <c r="Q281" s="14" t="n"/>
    </row>
    <row r="282">
      <c r="A282" s="20" t="n"/>
      <c r="B282" s="21">
        <f>IF(A282="","",TEXT(A282,"ddd"))</f>
        <v/>
      </c>
      <c r="C282" s="14" t="n"/>
      <c r="D282" s="14" t="n"/>
      <c r="E282" s="14" t="n"/>
      <c r="F282" s="22" t="n"/>
      <c r="G282" s="22" t="n"/>
      <c r="H282" s="23" t="n"/>
      <c r="I282" s="24">
        <f>IF(OR(F282="",G282=""),"",ROUND(MAX(0,MOD(G282-F282,1)*24-N(H282)/60),2))</f>
        <v/>
      </c>
      <c r="J282" s="14" t="n"/>
      <c r="K282" s="14" t="n"/>
      <c r="L282" s="25" t="n"/>
      <c r="M282" s="26">
        <f>IF(OR(I282="",L282=""),"",ROUND(I282*L282,2))</f>
        <v/>
      </c>
      <c r="N282" s="24">
        <f>IF(OR(A282="",I282="",J282="",P282=0),"",SUMIFS($I$5:$I$404,$J$5:$J$404,J282,$A$5:$A$404,A282,$P$5:$P$404,1))</f>
        <v/>
      </c>
      <c r="O282" s="19">
        <f>IF(J282="","",IFERROR(IF(INDEX(Roster!$K$5:$K$204,MATCH(J282,Roster!$A$5:$A$204,0))="","No license on file",IF(INDEX(Roster!$K$5:$K$204,MATCH(J282,Roster!$A$5:$A$204,0))&lt;A282,"Expired on shift date","OK")),"Not on the roster"))</f>
        <v/>
      </c>
      <c r="P282" s="27">
        <f>IF(OR(K282="Confirmed",K282="Completed"),1,0)</f>
        <v/>
      </c>
      <c r="Q282" s="14" t="n"/>
    </row>
    <row r="283">
      <c r="A283" s="20" t="n"/>
      <c r="B283" s="21">
        <f>IF(A283="","",TEXT(A283,"ddd"))</f>
        <v/>
      </c>
      <c r="C283" s="14" t="n"/>
      <c r="D283" s="14" t="n"/>
      <c r="E283" s="14" t="n"/>
      <c r="F283" s="22" t="n"/>
      <c r="G283" s="22" t="n"/>
      <c r="H283" s="23" t="n"/>
      <c r="I283" s="24">
        <f>IF(OR(F283="",G283=""),"",ROUND(MAX(0,MOD(G283-F283,1)*24-N(H283)/60),2))</f>
        <v/>
      </c>
      <c r="J283" s="14" t="n"/>
      <c r="K283" s="14" t="n"/>
      <c r="L283" s="25" t="n"/>
      <c r="M283" s="26">
        <f>IF(OR(I283="",L283=""),"",ROUND(I283*L283,2))</f>
        <v/>
      </c>
      <c r="N283" s="24">
        <f>IF(OR(A283="",I283="",J283="",P283=0),"",SUMIFS($I$5:$I$404,$J$5:$J$404,J283,$A$5:$A$404,A283,$P$5:$P$404,1))</f>
        <v/>
      </c>
      <c r="O283" s="19">
        <f>IF(J283="","",IFERROR(IF(INDEX(Roster!$K$5:$K$204,MATCH(J283,Roster!$A$5:$A$204,0))="","No license on file",IF(INDEX(Roster!$K$5:$K$204,MATCH(J283,Roster!$A$5:$A$204,0))&lt;A283,"Expired on shift date","OK")),"Not on the roster"))</f>
        <v/>
      </c>
      <c r="P283" s="27">
        <f>IF(OR(K283="Confirmed",K283="Completed"),1,0)</f>
        <v/>
      </c>
      <c r="Q283" s="14" t="n"/>
    </row>
    <row r="284">
      <c r="A284" s="20" t="n"/>
      <c r="B284" s="21">
        <f>IF(A284="","",TEXT(A284,"ddd"))</f>
        <v/>
      </c>
      <c r="C284" s="14" t="n"/>
      <c r="D284" s="14" t="n"/>
      <c r="E284" s="14" t="n"/>
      <c r="F284" s="22" t="n"/>
      <c r="G284" s="22" t="n"/>
      <c r="H284" s="23" t="n"/>
      <c r="I284" s="24">
        <f>IF(OR(F284="",G284=""),"",ROUND(MAX(0,MOD(G284-F284,1)*24-N(H284)/60),2))</f>
        <v/>
      </c>
      <c r="J284" s="14" t="n"/>
      <c r="K284" s="14" t="n"/>
      <c r="L284" s="25" t="n"/>
      <c r="M284" s="26">
        <f>IF(OR(I284="",L284=""),"",ROUND(I284*L284,2))</f>
        <v/>
      </c>
      <c r="N284" s="24">
        <f>IF(OR(A284="",I284="",J284="",P284=0),"",SUMIFS($I$5:$I$404,$J$5:$J$404,J284,$A$5:$A$404,A284,$P$5:$P$404,1))</f>
        <v/>
      </c>
      <c r="O284" s="19">
        <f>IF(J284="","",IFERROR(IF(INDEX(Roster!$K$5:$K$204,MATCH(J284,Roster!$A$5:$A$204,0))="","No license on file",IF(INDEX(Roster!$K$5:$K$204,MATCH(J284,Roster!$A$5:$A$204,0))&lt;A284,"Expired on shift date","OK")),"Not on the roster"))</f>
        <v/>
      </c>
      <c r="P284" s="27">
        <f>IF(OR(K284="Confirmed",K284="Completed"),1,0)</f>
        <v/>
      </c>
      <c r="Q284" s="14" t="n"/>
    </row>
    <row r="285">
      <c r="A285" s="20" t="n"/>
      <c r="B285" s="21">
        <f>IF(A285="","",TEXT(A285,"ddd"))</f>
        <v/>
      </c>
      <c r="C285" s="14" t="n"/>
      <c r="D285" s="14" t="n"/>
      <c r="E285" s="14" t="n"/>
      <c r="F285" s="22" t="n"/>
      <c r="G285" s="22" t="n"/>
      <c r="H285" s="23" t="n"/>
      <c r="I285" s="24">
        <f>IF(OR(F285="",G285=""),"",ROUND(MAX(0,MOD(G285-F285,1)*24-N(H285)/60),2))</f>
        <v/>
      </c>
      <c r="J285" s="14" t="n"/>
      <c r="K285" s="14" t="n"/>
      <c r="L285" s="25" t="n"/>
      <c r="M285" s="26">
        <f>IF(OR(I285="",L285=""),"",ROUND(I285*L285,2))</f>
        <v/>
      </c>
      <c r="N285" s="24">
        <f>IF(OR(A285="",I285="",J285="",P285=0),"",SUMIFS($I$5:$I$404,$J$5:$J$404,J285,$A$5:$A$404,A285,$P$5:$P$404,1))</f>
        <v/>
      </c>
      <c r="O285" s="19">
        <f>IF(J285="","",IFERROR(IF(INDEX(Roster!$K$5:$K$204,MATCH(J285,Roster!$A$5:$A$204,0))="","No license on file",IF(INDEX(Roster!$K$5:$K$204,MATCH(J285,Roster!$A$5:$A$204,0))&lt;A285,"Expired on shift date","OK")),"Not on the roster"))</f>
        <v/>
      </c>
      <c r="P285" s="27">
        <f>IF(OR(K285="Confirmed",K285="Completed"),1,0)</f>
        <v/>
      </c>
      <c r="Q285" s="14" t="n"/>
    </row>
    <row r="286">
      <c r="A286" s="20" t="n"/>
      <c r="B286" s="21">
        <f>IF(A286="","",TEXT(A286,"ddd"))</f>
        <v/>
      </c>
      <c r="C286" s="14" t="n"/>
      <c r="D286" s="14" t="n"/>
      <c r="E286" s="14" t="n"/>
      <c r="F286" s="22" t="n"/>
      <c r="G286" s="22" t="n"/>
      <c r="H286" s="23" t="n"/>
      <c r="I286" s="24">
        <f>IF(OR(F286="",G286=""),"",ROUND(MAX(0,MOD(G286-F286,1)*24-N(H286)/60),2))</f>
        <v/>
      </c>
      <c r="J286" s="14" t="n"/>
      <c r="K286" s="14" t="n"/>
      <c r="L286" s="25" t="n"/>
      <c r="M286" s="26">
        <f>IF(OR(I286="",L286=""),"",ROUND(I286*L286,2))</f>
        <v/>
      </c>
      <c r="N286" s="24">
        <f>IF(OR(A286="",I286="",J286="",P286=0),"",SUMIFS($I$5:$I$404,$J$5:$J$404,J286,$A$5:$A$404,A286,$P$5:$P$404,1))</f>
        <v/>
      </c>
      <c r="O286" s="19">
        <f>IF(J286="","",IFERROR(IF(INDEX(Roster!$K$5:$K$204,MATCH(J286,Roster!$A$5:$A$204,0))="","No license on file",IF(INDEX(Roster!$K$5:$K$204,MATCH(J286,Roster!$A$5:$A$204,0))&lt;A286,"Expired on shift date","OK")),"Not on the roster"))</f>
        <v/>
      </c>
      <c r="P286" s="27">
        <f>IF(OR(K286="Confirmed",K286="Completed"),1,0)</f>
        <v/>
      </c>
      <c r="Q286" s="14" t="n"/>
    </row>
    <row r="287">
      <c r="A287" s="20" t="n"/>
      <c r="B287" s="21">
        <f>IF(A287="","",TEXT(A287,"ddd"))</f>
        <v/>
      </c>
      <c r="C287" s="14" t="n"/>
      <c r="D287" s="14" t="n"/>
      <c r="E287" s="14" t="n"/>
      <c r="F287" s="22" t="n"/>
      <c r="G287" s="22" t="n"/>
      <c r="H287" s="23" t="n"/>
      <c r="I287" s="24">
        <f>IF(OR(F287="",G287=""),"",ROUND(MAX(0,MOD(G287-F287,1)*24-N(H287)/60),2))</f>
        <v/>
      </c>
      <c r="J287" s="14" t="n"/>
      <c r="K287" s="14" t="n"/>
      <c r="L287" s="25" t="n"/>
      <c r="M287" s="26">
        <f>IF(OR(I287="",L287=""),"",ROUND(I287*L287,2))</f>
        <v/>
      </c>
      <c r="N287" s="24">
        <f>IF(OR(A287="",I287="",J287="",P287=0),"",SUMIFS($I$5:$I$404,$J$5:$J$404,J287,$A$5:$A$404,A287,$P$5:$P$404,1))</f>
        <v/>
      </c>
      <c r="O287" s="19">
        <f>IF(J287="","",IFERROR(IF(INDEX(Roster!$K$5:$K$204,MATCH(J287,Roster!$A$5:$A$204,0))="","No license on file",IF(INDEX(Roster!$K$5:$K$204,MATCH(J287,Roster!$A$5:$A$204,0))&lt;A287,"Expired on shift date","OK")),"Not on the roster"))</f>
        <v/>
      </c>
      <c r="P287" s="27">
        <f>IF(OR(K287="Confirmed",K287="Completed"),1,0)</f>
        <v/>
      </c>
      <c r="Q287" s="14" t="n"/>
    </row>
    <row r="288">
      <c r="A288" s="20" t="n"/>
      <c r="B288" s="21">
        <f>IF(A288="","",TEXT(A288,"ddd"))</f>
        <v/>
      </c>
      <c r="C288" s="14" t="n"/>
      <c r="D288" s="14" t="n"/>
      <c r="E288" s="14" t="n"/>
      <c r="F288" s="22" t="n"/>
      <c r="G288" s="22" t="n"/>
      <c r="H288" s="23" t="n"/>
      <c r="I288" s="24">
        <f>IF(OR(F288="",G288=""),"",ROUND(MAX(0,MOD(G288-F288,1)*24-N(H288)/60),2))</f>
        <v/>
      </c>
      <c r="J288" s="14" t="n"/>
      <c r="K288" s="14" t="n"/>
      <c r="L288" s="25" t="n"/>
      <c r="M288" s="26">
        <f>IF(OR(I288="",L288=""),"",ROUND(I288*L288,2))</f>
        <v/>
      </c>
      <c r="N288" s="24">
        <f>IF(OR(A288="",I288="",J288="",P288=0),"",SUMIFS($I$5:$I$404,$J$5:$J$404,J288,$A$5:$A$404,A288,$P$5:$P$404,1))</f>
        <v/>
      </c>
      <c r="O288" s="19">
        <f>IF(J288="","",IFERROR(IF(INDEX(Roster!$K$5:$K$204,MATCH(J288,Roster!$A$5:$A$204,0))="","No license on file",IF(INDEX(Roster!$K$5:$K$204,MATCH(J288,Roster!$A$5:$A$204,0))&lt;A288,"Expired on shift date","OK")),"Not on the roster"))</f>
        <v/>
      </c>
      <c r="P288" s="27">
        <f>IF(OR(K288="Confirmed",K288="Completed"),1,0)</f>
        <v/>
      </c>
      <c r="Q288" s="14" t="n"/>
    </row>
    <row r="289">
      <c r="A289" s="20" t="n"/>
      <c r="B289" s="21">
        <f>IF(A289="","",TEXT(A289,"ddd"))</f>
        <v/>
      </c>
      <c r="C289" s="14" t="n"/>
      <c r="D289" s="14" t="n"/>
      <c r="E289" s="14" t="n"/>
      <c r="F289" s="22" t="n"/>
      <c r="G289" s="22" t="n"/>
      <c r="H289" s="23" t="n"/>
      <c r="I289" s="24">
        <f>IF(OR(F289="",G289=""),"",ROUND(MAX(0,MOD(G289-F289,1)*24-N(H289)/60),2))</f>
        <v/>
      </c>
      <c r="J289" s="14" t="n"/>
      <c r="K289" s="14" t="n"/>
      <c r="L289" s="25" t="n"/>
      <c r="M289" s="26">
        <f>IF(OR(I289="",L289=""),"",ROUND(I289*L289,2))</f>
        <v/>
      </c>
      <c r="N289" s="24">
        <f>IF(OR(A289="",I289="",J289="",P289=0),"",SUMIFS($I$5:$I$404,$J$5:$J$404,J289,$A$5:$A$404,A289,$P$5:$P$404,1))</f>
        <v/>
      </c>
      <c r="O289" s="19">
        <f>IF(J289="","",IFERROR(IF(INDEX(Roster!$K$5:$K$204,MATCH(J289,Roster!$A$5:$A$204,0))="","No license on file",IF(INDEX(Roster!$K$5:$K$204,MATCH(J289,Roster!$A$5:$A$204,0))&lt;A289,"Expired on shift date","OK")),"Not on the roster"))</f>
        <v/>
      </c>
      <c r="P289" s="27">
        <f>IF(OR(K289="Confirmed",K289="Completed"),1,0)</f>
        <v/>
      </c>
      <c r="Q289" s="14" t="n"/>
    </row>
    <row r="290">
      <c r="A290" s="20" t="n"/>
      <c r="B290" s="21">
        <f>IF(A290="","",TEXT(A290,"ddd"))</f>
        <v/>
      </c>
      <c r="C290" s="14" t="n"/>
      <c r="D290" s="14" t="n"/>
      <c r="E290" s="14" t="n"/>
      <c r="F290" s="22" t="n"/>
      <c r="G290" s="22" t="n"/>
      <c r="H290" s="23" t="n"/>
      <c r="I290" s="24">
        <f>IF(OR(F290="",G290=""),"",ROUND(MAX(0,MOD(G290-F290,1)*24-N(H290)/60),2))</f>
        <v/>
      </c>
      <c r="J290" s="14" t="n"/>
      <c r="K290" s="14" t="n"/>
      <c r="L290" s="25" t="n"/>
      <c r="M290" s="26">
        <f>IF(OR(I290="",L290=""),"",ROUND(I290*L290,2))</f>
        <v/>
      </c>
      <c r="N290" s="24">
        <f>IF(OR(A290="",I290="",J290="",P290=0),"",SUMIFS($I$5:$I$404,$J$5:$J$404,J290,$A$5:$A$404,A290,$P$5:$P$404,1))</f>
        <v/>
      </c>
      <c r="O290" s="19">
        <f>IF(J290="","",IFERROR(IF(INDEX(Roster!$K$5:$K$204,MATCH(J290,Roster!$A$5:$A$204,0))="","No license on file",IF(INDEX(Roster!$K$5:$K$204,MATCH(J290,Roster!$A$5:$A$204,0))&lt;A290,"Expired on shift date","OK")),"Not on the roster"))</f>
        <v/>
      </c>
      <c r="P290" s="27">
        <f>IF(OR(K290="Confirmed",K290="Completed"),1,0)</f>
        <v/>
      </c>
      <c r="Q290" s="14" t="n"/>
    </row>
    <row r="291">
      <c r="A291" s="20" t="n"/>
      <c r="B291" s="21">
        <f>IF(A291="","",TEXT(A291,"ddd"))</f>
        <v/>
      </c>
      <c r="C291" s="14" t="n"/>
      <c r="D291" s="14" t="n"/>
      <c r="E291" s="14" t="n"/>
      <c r="F291" s="22" t="n"/>
      <c r="G291" s="22" t="n"/>
      <c r="H291" s="23" t="n"/>
      <c r="I291" s="24">
        <f>IF(OR(F291="",G291=""),"",ROUND(MAX(0,MOD(G291-F291,1)*24-N(H291)/60),2))</f>
        <v/>
      </c>
      <c r="J291" s="14" t="n"/>
      <c r="K291" s="14" t="n"/>
      <c r="L291" s="25" t="n"/>
      <c r="M291" s="26">
        <f>IF(OR(I291="",L291=""),"",ROUND(I291*L291,2))</f>
        <v/>
      </c>
      <c r="N291" s="24">
        <f>IF(OR(A291="",I291="",J291="",P291=0),"",SUMIFS($I$5:$I$404,$J$5:$J$404,J291,$A$5:$A$404,A291,$P$5:$P$404,1))</f>
        <v/>
      </c>
      <c r="O291" s="19">
        <f>IF(J291="","",IFERROR(IF(INDEX(Roster!$K$5:$K$204,MATCH(J291,Roster!$A$5:$A$204,0))="","No license on file",IF(INDEX(Roster!$K$5:$K$204,MATCH(J291,Roster!$A$5:$A$204,0))&lt;A291,"Expired on shift date","OK")),"Not on the roster"))</f>
        <v/>
      </c>
      <c r="P291" s="27">
        <f>IF(OR(K291="Confirmed",K291="Completed"),1,0)</f>
        <v/>
      </c>
      <c r="Q291" s="14" t="n"/>
    </row>
    <row r="292">
      <c r="A292" s="20" t="n"/>
      <c r="B292" s="21">
        <f>IF(A292="","",TEXT(A292,"ddd"))</f>
        <v/>
      </c>
      <c r="C292" s="14" t="n"/>
      <c r="D292" s="14" t="n"/>
      <c r="E292" s="14" t="n"/>
      <c r="F292" s="22" t="n"/>
      <c r="G292" s="22" t="n"/>
      <c r="H292" s="23" t="n"/>
      <c r="I292" s="24">
        <f>IF(OR(F292="",G292=""),"",ROUND(MAX(0,MOD(G292-F292,1)*24-N(H292)/60),2))</f>
        <v/>
      </c>
      <c r="J292" s="14" t="n"/>
      <c r="K292" s="14" t="n"/>
      <c r="L292" s="25" t="n"/>
      <c r="M292" s="26">
        <f>IF(OR(I292="",L292=""),"",ROUND(I292*L292,2))</f>
        <v/>
      </c>
      <c r="N292" s="24">
        <f>IF(OR(A292="",I292="",J292="",P292=0),"",SUMIFS($I$5:$I$404,$J$5:$J$404,J292,$A$5:$A$404,A292,$P$5:$P$404,1))</f>
        <v/>
      </c>
      <c r="O292" s="19">
        <f>IF(J292="","",IFERROR(IF(INDEX(Roster!$K$5:$K$204,MATCH(J292,Roster!$A$5:$A$204,0))="","No license on file",IF(INDEX(Roster!$K$5:$K$204,MATCH(J292,Roster!$A$5:$A$204,0))&lt;A292,"Expired on shift date","OK")),"Not on the roster"))</f>
        <v/>
      </c>
      <c r="P292" s="27">
        <f>IF(OR(K292="Confirmed",K292="Completed"),1,0)</f>
        <v/>
      </c>
      <c r="Q292" s="14" t="n"/>
    </row>
    <row r="293">
      <c r="A293" s="20" t="n"/>
      <c r="B293" s="21">
        <f>IF(A293="","",TEXT(A293,"ddd"))</f>
        <v/>
      </c>
      <c r="C293" s="14" t="n"/>
      <c r="D293" s="14" t="n"/>
      <c r="E293" s="14" t="n"/>
      <c r="F293" s="22" t="n"/>
      <c r="G293" s="22" t="n"/>
      <c r="H293" s="23" t="n"/>
      <c r="I293" s="24">
        <f>IF(OR(F293="",G293=""),"",ROUND(MAX(0,MOD(G293-F293,1)*24-N(H293)/60),2))</f>
        <v/>
      </c>
      <c r="J293" s="14" t="n"/>
      <c r="K293" s="14" t="n"/>
      <c r="L293" s="25" t="n"/>
      <c r="M293" s="26">
        <f>IF(OR(I293="",L293=""),"",ROUND(I293*L293,2))</f>
        <v/>
      </c>
      <c r="N293" s="24">
        <f>IF(OR(A293="",I293="",J293="",P293=0),"",SUMIFS($I$5:$I$404,$J$5:$J$404,J293,$A$5:$A$404,A293,$P$5:$P$404,1))</f>
        <v/>
      </c>
      <c r="O293" s="19">
        <f>IF(J293="","",IFERROR(IF(INDEX(Roster!$K$5:$K$204,MATCH(J293,Roster!$A$5:$A$204,0))="","No license on file",IF(INDEX(Roster!$K$5:$K$204,MATCH(J293,Roster!$A$5:$A$204,0))&lt;A293,"Expired on shift date","OK")),"Not on the roster"))</f>
        <v/>
      </c>
      <c r="P293" s="27">
        <f>IF(OR(K293="Confirmed",K293="Completed"),1,0)</f>
        <v/>
      </c>
      <c r="Q293" s="14" t="n"/>
    </row>
    <row r="294">
      <c r="A294" s="20" t="n"/>
      <c r="B294" s="21">
        <f>IF(A294="","",TEXT(A294,"ddd"))</f>
        <v/>
      </c>
      <c r="C294" s="14" t="n"/>
      <c r="D294" s="14" t="n"/>
      <c r="E294" s="14" t="n"/>
      <c r="F294" s="22" t="n"/>
      <c r="G294" s="22" t="n"/>
      <c r="H294" s="23" t="n"/>
      <c r="I294" s="24">
        <f>IF(OR(F294="",G294=""),"",ROUND(MAX(0,MOD(G294-F294,1)*24-N(H294)/60),2))</f>
        <v/>
      </c>
      <c r="J294" s="14" t="n"/>
      <c r="K294" s="14" t="n"/>
      <c r="L294" s="25" t="n"/>
      <c r="M294" s="26">
        <f>IF(OR(I294="",L294=""),"",ROUND(I294*L294,2))</f>
        <v/>
      </c>
      <c r="N294" s="24">
        <f>IF(OR(A294="",I294="",J294="",P294=0),"",SUMIFS($I$5:$I$404,$J$5:$J$404,J294,$A$5:$A$404,A294,$P$5:$P$404,1))</f>
        <v/>
      </c>
      <c r="O294" s="19">
        <f>IF(J294="","",IFERROR(IF(INDEX(Roster!$K$5:$K$204,MATCH(J294,Roster!$A$5:$A$204,0))="","No license on file",IF(INDEX(Roster!$K$5:$K$204,MATCH(J294,Roster!$A$5:$A$204,0))&lt;A294,"Expired on shift date","OK")),"Not on the roster"))</f>
        <v/>
      </c>
      <c r="P294" s="27">
        <f>IF(OR(K294="Confirmed",K294="Completed"),1,0)</f>
        <v/>
      </c>
      <c r="Q294" s="14" t="n"/>
    </row>
    <row r="295">
      <c r="A295" s="20" t="n"/>
      <c r="B295" s="21">
        <f>IF(A295="","",TEXT(A295,"ddd"))</f>
        <v/>
      </c>
      <c r="C295" s="14" t="n"/>
      <c r="D295" s="14" t="n"/>
      <c r="E295" s="14" t="n"/>
      <c r="F295" s="22" t="n"/>
      <c r="G295" s="22" t="n"/>
      <c r="H295" s="23" t="n"/>
      <c r="I295" s="24">
        <f>IF(OR(F295="",G295=""),"",ROUND(MAX(0,MOD(G295-F295,1)*24-N(H295)/60),2))</f>
        <v/>
      </c>
      <c r="J295" s="14" t="n"/>
      <c r="K295" s="14" t="n"/>
      <c r="L295" s="25" t="n"/>
      <c r="M295" s="26">
        <f>IF(OR(I295="",L295=""),"",ROUND(I295*L295,2))</f>
        <v/>
      </c>
      <c r="N295" s="24">
        <f>IF(OR(A295="",I295="",J295="",P295=0),"",SUMIFS($I$5:$I$404,$J$5:$J$404,J295,$A$5:$A$404,A295,$P$5:$P$404,1))</f>
        <v/>
      </c>
      <c r="O295" s="19">
        <f>IF(J295="","",IFERROR(IF(INDEX(Roster!$K$5:$K$204,MATCH(J295,Roster!$A$5:$A$204,0))="","No license on file",IF(INDEX(Roster!$K$5:$K$204,MATCH(J295,Roster!$A$5:$A$204,0))&lt;A295,"Expired on shift date","OK")),"Not on the roster"))</f>
        <v/>
      </c>
      <c r="P295" s="27">
        <f>IF(OR(K295="Confirmed",K295="Completed"),1,0)</f>
        <v/>
      </c>
      <c r="Q295" s="14" t="n"/>
    </row>
    <row r="296">
      <c r="A296" s="20" t="n"/>
      <c r="B296" s="21">
        <f>IF(A296="","",TEXT(A296,"ddd"))</f>
        <v/>
      </c>
      <c r="C296" s="14" t="n"/>
      <c r="D296" s="14" t="n"/>
      <c r="E296" s="14" t="n"/>
      <c r="F296" s="22" t="n"/>
      <c r="G296" s="22" t="n"/>
      <c r="H296" s="23" t="n"/>
      <c r="I296" s="24">
        <f>IF(OR(F296="",G296=""),"",ROUND(MAX(0,MOD(G296-F296,1)*24-N(H296)/60),2))</f>
        <v/>
      </c>
      <c r="J296" s="14" t="n"/>
      <c r="K296" s="14" t="n"/>
      <c r="L296" s="25" t="n"/>
      <c r="M296" s="26">
        <f>IF(OR(I296="",L296=""),"",ROUND(I296*L296,2))</f>
        <v/>
      </c>
      <c r="N296" s="24">
        <f>IF(OR(A296="",I296="",J296="",P296=0),"",SUMIFS($I$5:$I$404,$J$5:$J$404,J296,$A$5:$A$404,A296,$P$5:$P$404,1))</f>
        <v/>
      </c>
      <c r="O296" s="19">
        <f>IF(J296="","",IFERROR(IF(INDEX(Roster!$K$5:$K$204,MATCH(J296,Roster!$A$5:$A$204,0))="","No license on file",IF(INDEX(Roster!$K$5:$K$204,MATCH(J296,Roster!$A$5:$A$204,0))&lt;A296,"Expired on shift date","OK")),"Not on the roster"))</f>
        <v/>
      </c>
      <c r="P296" s="27">
        <f>IF(OR(K296="Confirmed",K296="Completed"),1,0)</f>
        <v/>
      </c>
      <c r="Q296" s="14" t="n"/>
    </row>
    <row r="297">
      <c r="A297" s="20" t="n"/>
      <c r="B297" s="21">
        <f>IF(A297="","",TEXT(A297,"ddd"))</f>
        <v/>
      </c>
      <c r="C297" s="14" t="n"/>
      <c r="D297" s="14" t="n"/>
      <c r="E297" s="14" t="n"/>
      <c r="F297" s="22" t="n"/>
      <c r="G297" s="22" t="n"/>
      <c r="H297" s="23" t="n"/>
      <c r="I297" s="24">
        <f>IF(OR(F297="",G297=""),"",ROUND(MAX(0,MOD(G297-F297,1)*24-N(H297)/60),2))</f>
        <v/>
      </c>
      <c r="J297" s="14" t="n"/>
      <c r="K297" s="14" t="n"/>
      <c r="L297" s="25" t="n"/>
      <c r="M297" s="26">
        <f>IF(OR(I297="",L297=""),"",ROUND(I297*L297,2))</f>
        <v/>
      </c>
      <c r="N297" s="24">
        <f>IF(OR(A297="",I297="",J297="",P297=0),"",SUMIFS($I$5:$I$404,$J$5:$J$404,J297,$A$5:$A$404,A297,$P$5:$P$404,1))</f>
        <v/>
      </c>
      <c r="O297" s="19">
        <f>IF(J297="","",IFERROR(IF(INDEX(Roster!$K$5:$K$204,MATCH(J297,Roster!$A$5:$A$204,0))="","No license on file",IF(INDEX(Roster!$K$5:$K$204,MATCH(J297,Roster!$A$5:$A$204,0))&lt;A297,"Expired on shift date","OK")),"Not on the roster"))</f>
        <v/>
      </c>
      <c r="P297" s="27">
        <f>IF(OR(K297="Confirmed",K297="Completed"),1,0)</f>
        <v/>
      </c>
      <c r="Q297" s="14" t="n"/>
    </row>
    <row r="298">
      <c r="A298" s="20" t="n"/>
      <c r="B298" s="21">
        <f>IF(A298="","",TEXT(A298,"ddd"))</f>
        <v/>
      </c>
      <c r="C298" s="14" t="n"/>
      <c r="D298" s="14" t="n"/>
      <c r="E298" s="14" t="n"/>
      <c r="F298" s="22" t="n"/>
      <c r="G298" s="22" t="n"/>
      <c r="H298" s="23" t="n"/>
      <c r="I298" s="24">
        <f>IF(OR(F298="",G298=""),"",ROUND(MAX(0,MOD(G298-F298,1)*24-N(H298)/60),2))</f>
        <v/>
      </c>
      <c r="J298" s="14" t="n"/>
      <c r="K298" s="14" t="n"/>
      <c r="L298" s="25" t="n"/>
      <c r="M298" s="26">
        <f>IF(OR(I298="",L298=""),"",ROUND(I298*L298,2))</f>
        <v/>
      </c>
      <c r="N298" s="24">
        <f>IF(OR(A298="",I298="",J298="",P298=0),"",SUMIFS($I$5:$I$404,$J$5:$J$404,J298,$A$5:$A$404,A298,$P$5:$P$404,1))</f>
        <v/>
      </c>
      <c r="O298" s="19">
        <f>IF(J298="","",IFERROR(IF(INDEX(Roster!$K$5:$K$204,MATCH(J298,Roster!$A$5:$A$204,0))="","No license on file",IF(INDEX(Roster!$K$5:$K$204,MATCH(J298,Roster!$A$5:$A$204,0))&lt;A298,"Expired on shift date","OK")),"Not on the roster"))</f>
        <v/>
      </c>
      <c r="P298" s="27">
        <f>IF(OR(K298="Confirmed",K298="Completed"),1,0)</f>
        <v/>
      </c>
      <c r="Q298" s="14" t="n"/>
    </row>
    <row r="299">
      <c r="A299" s="20" t="n"/>
      <c r="B299" s="21">
        <f>IF(A299="","",TEXT(A299,"ddd"))</f>
        <v/>
      </c>
      <c r="C299" s="14" t="n"/>
      <c r="D299" s="14" t="n"/>
      <c r="E299" s="14" t="n"/>
      <c r="F299" s="22" t="n"/>
      <c r="G299" s="22" t="n"/>
      <c r="H299" s="23" t="n"/>
      <c r="I299" s="24">
        <f>IF(OR(F299="",G299=""),"",ROUND(MAX(0,MOD(G299-F299,1)*24-N(H299)/60),2))</f>
        <v/>
      </c>
      <c r="J299" s="14" t="n"/>
      <c r="K299" s="14" t="n"/>
      <c r="L299" s="25" t="n"/>
      <c r="M299" s="26">
        <f>IF(OR(I299="",L299=""),"",ROUND(I299*L299,2))</f>
        <v/>
      </c>
      <c r="N299" s="24">
        <f>IF(OR(A299="",I299="",J299="",P299=0),"",SUMIFS($I$5:$I$404,$J$5:$J$404,J299,$A$5:$A$404,A299,$P$5:$P$404,1))</f>
        <v/>
      </c>
      <c r="O299" s="19">
        <f>IF(J299="","",IFERROR(IF(INDEX(Roster!$K$5:$K$204,MATCH(J299,Roster!$A$5:$A$204,0))="","No license on file",IF(INDEX(Roster!$K$5:$K$204,MATCH(J299,Roster!$A$5:$A$204,0))&lt;A299,"Expired on shift date","OK")),"Not on the roster"))</f>
        <v/>
      </c>
      <c r="P299" s="27">
        <f>IF(OR(K299="Confirmed",K299="Completed"),1,0)</f>
        <v/>
      </c>
      <c r="Q299" s="14" t="n"/>
    </row>
    <row r="300">
      <c r="A300" s="20" t="n"/>
      <c r="B300" s="21">
        <f>IF(A300="","",TEXT(A300,"ddd"))</f>
        <v/>
      </c>
      <c r="C300" s="14" t="n"/>
      <c r="D300" s="14" t="n"/>
      <c r="E300" s="14" t="n"/>
      <c r="F300" s="22" t="n"/>
      <c r="G300" s="22" t="n"/>
      <c r="H300" s="23" t="n"/>
      <c r="I300" s="24">
        <f>IF(OR(F300="",G300=""),"",ROUND(MAX(0,MOD(G300-F300,1)*24-N(H300)/60),2))</f>
        <v/>
      </c>
      <c r="J300" s="14" t="n"/>
      <c r="K300" s="14" t="n"/>
      <c r="L300" s="25" t="n"/>
      <c r="M300" s="26">
        <f>IF(OR(I300="",L300=""),"",ROUND(I300*L300,2))</f>
        <v/>
      </c>
      <c r="N300" s="24">
        <f>IF(OR(A300="",I300="",J300="",P300=0),"",SUMIFS($I$5:$I$404,$J$5:$J$404,J300,$A$5:$A$404,A300,$P$5:$P$404,1))</f>
        <v/>
      </c>
      <c r="O300" s="19">
        <f>IF(J300="","",IFERROR(IF(INDEX(Roster!$K$5:$K$204,MATCH(J300,Roster!$A$5:$A$204,0))="","No license on file",IF(INDEX(Roster!$K$5:$K$204,MATCH(J300,Roster!$A$5:$A$204,0))&lt;A300,"Expired on shift date","OK")),"Not on the roster"))</f>
        <v/>
      </c>
      <c r="P300" s="27">
        <f>IF(OR(K300="Confirmed",K300="Completed"),1,0)</f>
        <v/>
      </c>
      <c r="Q300" s="14" t="n"/>
    </row>
    <row r="301">
      <c r="A301" s="20" t="n"/>
      <c r="B301" s="21">
        <f>IF(A301="","",TEXT(A301,"ddd"))</f>
        <v/>
      </c>
      <c r="C301" s="14" t="n"/>
      <c r="D301" s="14" t="n"/>
      <c r="E301" s="14" t="n"/>
      <c r="F301" s="22" t="n"/>
      <c r="G301" s="22" t="n"/>
      <c r="H301" s="23" t="n"/>
      <c r="I301" s="24">
        <f>IF(OR(F301="",G301=""),"",ROUND(MAX(0,MOD(G301-F301,1)*24-N(H301)/60),2))</f>
        <v/>
      </c>
      <c r="J301" s="14" t="n"/>
      <c r="K301" s="14" t="n"/>
      <c r="L301" s="25" t="n"/>
      <c r="M301" s="26">
        <f>IF(OR(I301="",L301=""),"",ROUND(I301*L301,2))</f>
        <v/>
      </c>
      <c r="N301" s="24">
        <f>IF(OR(A301="",I301="",J301="",P301=0),"",SUMIFS($I$5:$I$404,$J$5:$J$404,J301,$A$5:$A$404,A301,$P$5:$P$404,1))</f>
        <v/>
      </c>
      <c r="O301" s="19">
        <f>IF(J301="","",IFERROR(IF(INDEX(Roster!$K$5:$K$204,MATCH(J301,Roster!$A$5:$A$204,0))="","No license on file",IF(INDEX(Roster!$K$5:$K$204,MATCH(J301,Roster!$A$5:$A$204,0))&lt;A301,"Expired on shift date","OK")),"Not on the roster"))</f>
        <v/>
      </c>
      <c r="P301" s="27">
        <f>IF(OR(K301="Confirmed",K301="Completed"),1,0)</f>
        <v/>
      </c>
      <c r="Q301" s="14" t="n"/>
    </row>
    <row r="302">
      <c r="A302" s="20" t="n"/>
      <c r="B302" s="21">
        <f>IF(A302="","",TEXT(A302,"ddd"))</f>
        <v/>
      </c>
      <c r="C302" s="14" t="n"/>
      <c r="D302" s="14" t="n"/>
      <c r="E302" s="14" t="n"/>
      <c r="F302" s="22" t="n"/>
      <c r="G302" s="22" t="n"/>
      <c r="H302" s="23" t="n"/>
      <c r="I302" s="24">
        <f>IF(OR(F302="",G302=""),"",ROUND(MAX(0,MOD(G302-F302,1)*24-N(H302)/60),2))</f>
        <v/>
      </c>
      <c r="J302" s="14" t="n"/>
      <c r="K302" s="14" t="n"/>
      <c r="L302" s="25" t="n"/>
      <c r="M302" s="26">
        <f>IF(OR(I302="",L302=""),"",ROUND(I302*L302,2))</f>
        <v/>
      </c>
      <c r="N302" s="24">
        <f>IF(OR(A302="",I302="",J302="",P302=0),"",SUMIFS($I$5:$I$404,$J$5:$J$404,J302,$A$5:$A$404,A302,$P$5:$P$404,1))</f>
        <v/>
      </c>
      <c r="O302" s="19">
        <f>IF(J302="","",IFERROR(IF(INDEX(Roster!$K$5:$K$204,MATCH(J302,Roster!$A$5:$A$204,0))="","No license on file",IF(INDEX(Roster!$K$5:$K$204,MATCH(J302,Roster!$A$5:$A$204,0))&lt;A302,"Expired on shift date","OK")),"Not on the roster"))</f>
        <v/>
      </c>
      <c r="P302" s="27">
        <f>IF(OR(K302="Confirmed",K302="Completed"),1,0)</f>
        <v/>
      </c>
      <c r="Q302" s="14" t="n"/>
    </row>
    <row r="303">
      <c r="A303" s="20" t="n"/>
      <c r="B303" s="21">
        <f>IF(A303="","",TEXT(A303,"ddd"))</f>
        <v/>
      </c>
      <c r="C303" s="14" t="n"/>
      <c r="D303" s="14" t="n"/>
      <c r="E303" s="14" t="n"/>
      <c r="F303" s="22" t="n"/>
      <c r="G303" s="22" t="n"/>
      <c r="H303" s="23" t="n"/>
      <c r="I303" s="24">
        <f>IF(OR(F303="",G303=""),"",ROUND(MAX(0,MOD(G303-F303,1)*24-N(H303)/60),2))</f>
        <v/>
      </c>
      <c r="J303" s="14" t="n"/>
      <c r="K303" s="14" t="n"/>
      <c r="L303" s="25" t="n"/>
      <c r="M303" s="26">
        <f>IF(OR(I303="",L303=""),"",ROUND(I303*L303,2))</f>
        <v/>
      </c>
      <c r="N303" s="24">
        <f>IF(OR(A303="",I303="",J303="",P303=0),"",SUMIFS($I$5:$I$404,$J$5:$J$404,J303,$A$5:$A$404,A303,$P$5:$P$404,1))</f>
        <v/>
      </c>
      <c r="O303" s="19">
        <f>IF(J303="","",IFERROR(IF(INDEX(Roster!$K$5:$K$204,MATCH(J303,Roster!$A$5:$A$204,0))="","No license on file",IF(INDEX(Roster!$K$5:$K$204,MATCH(J303,Roster!$A$5:$A$204,0))&lt;A303,"Expired on shift date","OK")),"Not on the roster"))</f>
        <v/>
      </c>
      <c r="P303" s="27">
        <f>IF(OR(K303="Confirmed",K303="Completed"),1,0)</f>
        <v/>
      </c>
      <c r="Q303" s="14" t="n"/>
    </row>
    <row r="304">
      <c r="A304" s="20" t="n"/>
      <c r="B304" s="21">
        <f>IF(A304="","",TEXT(A304,"ddd"))</f>
        <v/>
      </c>
      <c r="C304" s="14" t="n"/>
      <c r="D304" s="14" t="n"/>
      <c r="E304" s="14" t="n"/>
      <c r="F304" s="22" t="n"/>
      <c r="G304" s="22" t="n"/>
      <c r="H304" s="23" t="n"/>
      <c r="I304" s="24">
        <f>IF(OR(F304="",G304=""),"",ROUND(MAX(0,MOD(G304-F304,1)*24-N(H304)/60),2))</f>
        <v/>
      </c>
      <c r="J304" s="14" t="n"/>
      <c r="K304" s="14" t="n"/>
      <c r="L304" s="25" t="n"/>
      <c r="M304" s="26">
        <f>IF(OR(I304="",L304=""),"",ROUND(I304*L304,2))</f>
        <v/>
      </c>
      <c r="N304" s="24">
        <f>IF(OR(A304="",I304="",J304="",P304=0),"",SUMIFS($I$5:$I$404,$J$5:$J$404,J304,$A$5:$A$404,A304,$P$5:$P$404,1))</f>
        <v/>
      </c>
      <c r="O304" s="19">
        <f>IF(J304="","",IFERROR(IF(INDEX(Roster!$K$5:$K$204,MATCH(J304,Roster!$A$5:$A$204,0))="","No license on file",IF(INDEX(Roster!$K$5:$K$204,MATCH(J304,Roster!$A$5:$A$204,0))&lt;A304,"Expired on shift date","OK")),"Not on the roster"))</f>
        <v/>
      </c>
      <c r="P304" s="27">
        <f>IF(OR(K304="Confirmed",K304="Completed"),1,0)</f>
        <v/>
      </c>
      <c r="Q304" s="14" t="n"/>
    </row>
    <row r="305">
      <c r="A305" s="20" t="n"/>
      <c r="B305" s="21">
        <f>IF(A305="","",TEXT(A305,"ddd"))</f>
        <v/>
      </c>
      <c r="C305" s="14" t="n"/>
      <c r="D305" s="14" t="n"/>
      <c r="E305" s="14" t="n"/>
      <c r="F305" s="22" t="n"/>
      <c r="G305" s="22" t="n"/>
      <c r="H305" s="23" t="n"/>
      <c r="I305" s="24">
        <f>IF(OR(F305="",G305=""),"",ROUND(MAX(0,MOD(G305-F305,1)*24-N(H305)/60),2))</f>
        <v/>
      </c>
      <c r="J305" s="14" t="n"/>
      <c r="K305" s="14" t="n"/>
      <c r="L305" s="25" t="n"/>
      <c r="M305" s="26">
        <f>IF(OR(I305="",L305=""),"",ROUND(I305*L305,2))</f>
        <v/>
      </c>
      <c r="N305" s="24">
        <f>IF(OR(A305="",I305="",J305="",P305=0),"",SUMIFS($I$5:$I$404,$J$5:$J$404,J305,$A$5:$A$404,A305,$P$5:$P$404,1))</f>
        <v/>
      </c>
      <c r="O305" s="19">
        <f>IF(J305="","",IFERROR(IF(INDEX(Roster!$K$5:$K$204,MATCH(J305,Roster!$A$5:$A$204,0))="","No license on file",IF(INDEX(Roster!$K$5:$K$204,MATCH(J305,Roster!$A$5:$A$204,0))&lt;A305,"Expired on shift date","OK")),"Not on the roster"))</f>
        <v/>
      </c>
      <c r="P305" s="27">
        <f>IF(OR(K305="Confirmed",K305="Completed"),1,0)</f>
        <v/>
      </c>
      <c r="Q305" s="14" t="n"/>
    </row>
    <row r="306">
      <c r="A306" s="20" t="n"/>
      <c r="B306" s="21">
        <f>IF(A306="","",TEXT(A306,"ddd"))</f>
        <v/>
      </c>
      <c r="C306" s="14" t="n"/>
      <c r="D306" s="14" t="n"/>
      <c r="E306" s="14" t="n"/>
      <c r="F306" s="22" t="n"/>
      <c r="G306" s="22" t="n"/>
      <c r="H306" s="23" t="n"/>
      <c r="I306" s="24">
        <f>IF(OR(F306="",G306=""),"",ROUND(MAX(0,MOD(G306-F306,1)*24-N(H306)/60),2))</f>
        <v/>
      </c>
      <c r="J306" s="14" t="n"/>
      <c r="K306" s="14" t="n"/>
      <c r="L306" s="25" t="n"/>
      <c r="M306" s="26">
        <f>IF(OR(I306="",L306=""),"",ROUND(I306*L306,2))</f>
        <v/>
      </c>
      <c r="N306" s="24">
        <f>IF(OR(A306="",I306="",J306="",P306=0),"",SUMIFS($I$5:$I$404,$J$5:$J$404,J306,$A$5:$A$404,A306,$P$5:$P$404,1))</f>
        <v/>
      </c>
      <c r="O306" s="19">
        <f>IF(J306="","",IFERROR(IF(INDEX(Roster!$K$5:$K$204,MATCH(J306,Roster!$A$5:$A$204,0))="","No license on file",IF(INDEX(Roster!$K$5:$K$204,MATCH(J306,Roster!$A$5:$A$204,0))&lt;A306,"Expired on shift date","OK")),"Not on the roster"))</f>
        <v/>
      </c>
      <c r="P306" s="27">
        <f>IF(OR(K306="Confirmed",K306="Completed"),1,0)</f>
        <v/>
      </c>
      <c r="Q306" s="14" t="n"/>
    </row>
    <row r="307">
      <c r="A307" s="20" t="n"/>
      <c r="B307" s="21">
        <f>IF(A307="","",TEXT(A307,"ddd"))</f>
        <v/>
      </c>
      <c r="C307" s="14" t="n"/>
      <c r="D307" s="14" t="n"/>
      <c r="E307" s="14" t="n"/>
      <c r="F307" s="22" t="n"/>
      <c r="G307" s="22" t="n"/>
      <c r="H307" s="23" t="n"/>
      <c r="I307" s="24">
        <f>IF(OR(F307="",G307=""),"",ROUND(MAX(0,MOD(G307-F307,1)*24-N(H307)/60),2))</f>
        <v/>
      </c>
      <c r="J307" s="14" t="n"/>
      <c r="K307" s="14" t="n"/>
      <c r="L307" s="25" t="n"/>
      <c r="M307" s="26">
        <f>IF(OR(I307="",L307=""),"",ROUND(I307*L307,2))</f>
        <v/>
      </c>
      <c r="N307" s="24">
        <f>IF(OR(A307="",I307="",J307="",P307=0),"",SUMIFS($I$5:$I$404,$J$5:$J$404,J307,$A$5:$A$404,A307,$P$5:$P$404,1))</f>
        <v/>
      </c>
      <c r="O307" s="19">
        <f>IF(J307="","",IFERROR(IF(INDEX(Roster!$K$5:$K$204,MATCH(J307,Roster!$A$5:$A$204,0))="","No license on file",IF(INDEX(Roster!$K$5:$K$204,MATCH(J307,Roster!$A$5:$A$204,0))&lt;A307,"Expired on shift date","OK")),"Not on the roster"))</f>
        <v/>
      </c>
      <c r="P307" s="27">
        <f>IF(OR(K307="Confirmed",K307="Completed"),1,0)</f>
        <v/>
      </c>
      <c r="Q307" s="14" t="n"/>
    </row>
    <row r="308">
      <c r="A308" s="20" t="n"/>
      <c r="B308" s="21">
        <f>IF(A308="","",TEXT(A308,"ddd"))</f>
        <v/>
      </c>
      <c r="C308" s="14" t="n"/>
      <c r="D308" s="14" t="n"/>
      <c r="E308" s="14" t="n"/>
      <c r="F308" s="22" t="n"/>
      <c r="G308" s="22" t="n"/>
      <c r="H308" s="23" t="n"/>
      <c r="I308" s="24">
        <f>IF(OR(F308="",G308=""),"",ROUND(MAX(0,MOD(G308-F308,1)*24-N(H308)/60),2))</f>
        <v/>
      </c>
      <c r="J308" s="14" t="n"/>
      <c r="K308" s="14" t="n"/>
      <c r="L308" s="25" t="n"/>
      <c r="M308" s="26">
        <f>IF(OR(I308="",L308=""),"",ROUND(I308*L308,2))</f>
        <v/>
      </c>
      <c r="N308" s="24">
        <f>IF(OR(A308="",I308="",J308="",P308=0),"",SUMIFS($I$5:$I$404,$J$5:$J$404,J308,$A$5:$A$404,A308,$P$5:$P$404,1))</f>
        <v/>
      </c>
      <c r="O308" s="19">
        <f>IF(J308="","",IFERROR(IF(INDEX(Roster!$K$5:$K$204,MATCH(J308,Roster!$A$5:$A$204,0))="","No license on file",IF(INDEX(Roster!$K$5:$K$204,MATCH(J308,Roster!$A$5:$A$204,0))&lt;A308,"Expired on shift date","OK")),"Not on the roster"))</f>
        <v/>
      </c>
      <c r="P308" s="27">
        <f>IF(OR(K308="Confirmed",K308="Completed"),1,0)</f>
        <v/>
      </c>
      <c r="Q308" s="14" t="n"/>
    </row>
    <row r="309">
      <c r="A309" s="20" t="n"/>
      <c r="B309" s="21">
        <f>IF(A309="","",TEXT(A309,"ddd"))</f>
        <v/>
      </c>
      <c r="C309" s="14" t="n"/>
      <c r="D309" s="14" t="n"/>
      <c r="E309" s="14" t="n"/>
      <c r="F309" s="22" t="n"/>
      <c r="G309" s="22" t="n"/>
      <c r="H309" s="23" t="n"/>
      <c r="I309" s="24">
        <f>IF(OR(F309="",G309=""),"",ROUND(MAX(0,MOD(G309-F309,1)*24-N(H309)/60),2))</f>
        <v/>
      </c>
      <c r="J309" s="14" t="n"/>
      <c r="K309" s="14" t="n"/>
      <c r="L309" s="25" t="n"/>
      <c r="M309" s="26">
        <f>IF(OR(I309="",L309=""),"",ROUND(I309*L309,2))</f>
        <v/>
      </c>
      <c r="N309" s="24">
        <f>IF(OR(A309="",I309="",J309="",P309=0),"",SUMIFS($I$5:$I$404,$J$5:$J$404,J309,$A$5:$A$404,A309,$P$5:$P$404,1))</f>
        <v/>
      </c>
      <c r="O309" s="19">
        <f>IF(J309="","",IFERROR(IF(INDEX(Roster!$K$5:$K$204,MATCH(J309,Roster!$A$5:$A$204,0))="","No license on file",IF(INDEX(Roster!$K$5:$K$204,MATCH(J309,Roster!$A$5:$A$204,0))&lt;A309,"Expired on shift date","OK")),"Not on the roster"))</f>
        <v/>
      </c>
      <c r="P309" s="27">
        <f>IF(OR(K309="Confirmed",K309="Completed"),1,0)</f>
        <v/>
      </c>
      <c r="Q309" s="14" t="n"/>
    </row>
    <row r="310">
      <c r="A310" s="20" t="n"/>
      <c r="B310" s="21">
        <f>IF(A310="","",TEXT(A310,"ddd"))</f>
        <v/>
      </c>
      <c r="C310" s="14" t="n"/>
      <c r="D310" s="14" t="n"/>
      <c r="E310" s="14" t="n"/>
      <c r="F310" s="22" t="n"/>
      <c r="G310" s="22" t="n"/>
      <c r="H310" s="23" t="n"/>
      <c r="I310" s="24">
        <f>IF(OR(F310="",G310=""),"",ROUND(MAX(0,MOD(G310-F310,1)*24-N(H310)/60),2))</f>
        <v/>
      </c>
      <c r="J310" s="14" t="n"/>
      <c r="K310" s="14" t="n"/>
      <c r="L310" s="25" t="n"/>
      <c r="M310" s="26">
        <f>IF(OR(I310="",L310=""),"",ROUND(I310*L310,2))</f>
        <v/>
      </c>
      <c r="N310" s="24">
        <f>IF(OR(A310="",I310="",J310="",P310=0),"",SUMIFS($I$5:$I$404,$J$5:$J$404,J310,$A$5:$A$404,A310,$P$5:$P$404,1))</f>
        <v/>
      </c>
      <c r="O310" s="19">
        <f>IF(J310="","",IFERROR(IF(INDEX(Roster!$K$5:$K$204,MATCH(J310,Roster!$A$5:$A$204,0))="","No license on file",IF(INDEX(Roster!$K$5:$K$204,MATCH(J310,Roster!$A$5:$A$204,0))&lt;A310,"Expired on shift date","OK")),"Not on the roster"))</f>
        <v/>
      </c>
      <c r="P310" s="27">
        <f>IF(OR(K310="Confirmed",K310="Completed"),1,0)</f>
        <v/>
      </c>
      <c r="Q310" s="14" t="n"/>
    </row>
    <row r="311">
      <c r="A311" s="20" t="n"/>
      <c r="B311" s="21">
        <f>IF(A311="","",TEXT(A311,"ddd"))</f>
        <v/>
      </c>
      <c r="C311" s="14" t="n"/>
      <c r="D311" s="14" t="n"/>
      <c r="E311" s="14" t="n"/>
      <c r="F311" s="22" t="n"/>
      <c r="G311" s="22" t="n"/>
      <c r="H311" s="23" t="n"/>
      <c r="I311" s="24">
        <f>IF(OR(F311="",G311=""),"",ROUND(MAX(0,MOD(G311-F311,1)*24-N(H311)/60),2))</f>
        <v/>
      </c>
      <c r="J311" s="14" t="n"/>
      <c r="K311" s="14" t="n"/>
      <c r="L311" s="25" t="n"/>
      <c r="M311" s="26">
        <f>IF(OR(I311="",L311=""),"",ROUND(I311*L311,2))</f>
        <v/>
      </c>
      <c r="N311" s="24">
        <f>IF(OR(A311="",I311="",J311="",P311=0),"",SUMIFS($I$5:$I$404,$J$5:$J$404,J311,$A$5:$A$404,A311,$P$5:$P$404,1))</f>
        <v/>
      </c>
      <c r="O311" s="19">
        <f>IF(J311="","",IFERROR(IF(INDEX(Roster!$K$5:$K$204,MATCH(J311,Roster!$A$5:$A$204,0))="","No license on file",IF(INDEX(Roster!$K$5:$K$204,MATCH(J311,Roster!$A$5:$A$204,0))&lt;A311,"Expired on shift date","OK")),"Not on the roster"))</f>
        <v/>
      </c>
      <c r="P311" s="27">
        <f>IF(OR(K311="Confirmed",K311="Completed"),1,0)</f>
        <v/>
      </c>
      <c r="Q311" s="14" t="n"/>
    </row>
    <row r="312">
      <c r="A312" s="20" t="n"/>
      <c r="B312" s="21">
        <f>IF(A312="","",TEXT(A312,"ddd"))</f>
        <v/>
      </c>
      <c r="C312" s="14" t="n"/>
      <c r="D312" s="14" t="n"/>
      <c r="E312" s="14" t="n"/>
      <c r="F312" s="22" t="n"/>
      <c r="G312" s="22" t="n"/>
      <c r="H312" s="23" t="n"/>
      <c r="I312" s="24">
        <f>IF(OR(F312="",G312=""),"",ROUND(MAX(0,MOD(G312-F312,1)*24-N(H312)/60),2))</f>
        <v/>
      </c>
      <c r="J312" s="14" t="n"/>
      <c r="K312" s="14" t="n"/>
      <c r="L312" s="25" t="n"/>
      <c r="M312" s="26">
        <f>IF(OR(I312="",L312=""),"",ROUND(I312*L312,2))</f>
        <v/>
      </c>
      <c r="N312" s="24">
        <f>IF(OR(A312="",I312="",J312="",P312=0),"",SUMIFS($I$5:$I$404,$J$5:$J$404,J312,$A$5:$A$404,A312,$P$5:$P$404,1))</f>
        <v/>
      </c>
      <c r="O312" s="19">
        <f>IF(J312="","",IFERROR(IF(INDEX(Roster!$K$5:$K$204,MATCH(J312,Roster!$A$5:$A$204,0))="","No license on file",IF(INDEX(Roster!$K$5:$K$204,MATCH(J312,Roster!$A$5:$A$204,0))&lt;A312,"Expired on shift date","OK")),"Not on the roster"))</f>
        <v/>
      </c>
      <c r="P312" s="27">
        <f>IF(OR(K312="Confirmed",K312="Completed"),1,0)</f>
        <v/>
      </c>
      <c r="Q312" s="14" t="n"/>
    </row>
    <row r="313">
      <c r="A313" s="20" t="n"/>
      <c r="B313" s="21">
        <f>IF(A313="","",TEXT(A313,"ddd"))</f>
        <v/>
      </c>
      <c r="C313" s="14" t="n"/>
      <c r="D313" s="14" t="n"/>
      <c r="E313" s="14" t="n"/>
      <c r="F313" s="22" t="n"/>
      <c r="G313" s="22" t="n"/>
      <c r="H313" s="23" t="n"/>
      <c r="I313" s="24">
        <f>IF(OR(F313="",G313=""),"",ROUND(MAX(0,MOD(G313-F313,1)*24-N(H313)/60),2))</f>
        <v/>
      </c>
      <c r="J313" s="14" t="n"/>
      <c r="K313" s="14" t="n"/>
      <c r="L313" s="25" t="n"/>
      <c r="M313" s="26">
        <f>IF(OR(I313="",L313=""),"",ROUND(I313*L313,2))</f>
        <v/>
      </c>
      <c r="N313" s="24">
        <f>IF(OR(A313="",I313="",J313="",P313=0),"",SUMIFS($I$5:$I$404,$J$5:$J$404,J313,$A$5:$A$404,A313,$P$5:$P$404,1))</f>
        <v/>
      </c>
      <c r="O313" s="19">
        <f>IF(J313="","",IFERROR(IF(INDEX(Roster!$K$5:$K$204,MATCH(J313,Roster!$A$5:$A$204,0))="","No license on file",IF(INDEX(Roster!$K$5:$K$204,MATCH(J313,Roster!$A$5:$A$204,0))&lt;A313,"Expired on shift date","OK")),"Not on the roster"))</f>
        <v/>
      </c>
      <c r="P313" s="27">
        <f>IF(OR(K313="Confirmed",K313="Completed"),1,0)</f>
        <v/>
      </c>
      <c r="Q313" s="14" t="n"/>
    </row>
    <row r="314">
      <c r="A314" s="20" t="n"/>
      <c r="B314" s="21">
        <f>IF(A314="","",TEXT(A314,"ddd"))</f>
        <v/>
      </c>
      <c r="C314" s="14" t="n"/>
      <c r="D314" s="14" t="n"/>
      <c r="E314" s="14" t="n"/>
      <c r="F314" s="22" t="n"/>
      <c r="G314" s="22" t="n"/>
      <c r="H314" s="23" t="n"/>
      <c r="I314" s="24">
        <f>IF(OR(F314="",G314=""),"",ROUND(MAX(0,MOD(G314-F314,1)*24-N(H314)/60),2))</f>
        <v/>
      </c>
      <c r="J314" s="14" t="n"/>
      <c r="K314" s="14" t="n"/>
      <c r="L314" s="25" t="n"/>
      <c r="M314" s="26">
        <f>IF(OR(I314="",L314=""),"",ROUND(I314*L314,2))</f>
        <v/>
      </c>
      <c r="N314" s="24">
        <f>IF(OR(A314="",I314="",J314="",P314=0),"",SUMIFS($I$5:$I$404,$J$5:$J$404,J314,$A$5:$A$404,A314,$P$5:$P$404,1))</f>
        <v/>
      </c>
      <c r="O314" s="19">
        <f>IF(J314="","",IFERROR(IF(INDEX(Roster!$K$5:$K$204,MATCH(J314,Roster!$A$5:$A$204,0))="","No license on file",IF(INDEX(Roster!$K$5:$K$204,MATCH(J314,Roster!$A$5:$A$204,0))&lt;A314,"Expired on shift date","OK")),"Not on the roster"))</f>
        <v/>
      </c>
      <c r="P314" s="27">
        <f>IF(OR(K314="Confirmed",K314="Completed"),1,0)</f>
        <v/>
      </c>
      <c r="Q314" s="14" t="n"/>
    </row>
    <row r="315">
      <c r="A315" s="20" t="n"/>
      <c r="B315" s="21">
        <f>IF(A315="","",TEXT(A315,"ddd"))</f>
        <v/>
      </c>
      <c r="C315" s="14" t="n"/>
      <c r="D315" s="14" t="n"/>
      <c r="E315" s="14" t="n"/>
      <c r="F315" s="22" t="n"/>
      <c r="G315" s="22" t="n"/>
      <c r="H315" s="23" t="n"/>
      <c r="I315" s="24">
        <f>IF(OR(F315="",G315=""),"",ROUND(MAX(0,MOD(G315-F315,1)*24-N(H315)/60),2))</f>
        <v/>
      </c>
      <c r="J315" s="14" t="n"/>
      <c r="K315" s="14" t="n"/>
      <c r="L315" s="25" t="n"/>
      <c r="M315" s="26">
        <f>IF(OR(I315="",L315=""),"",ROUND(I315*L315,2))</f>
        <v/>
      </c>
      <c r="N315" s="24">
        <f>IF(OR(A315="",I315="",J315="",P315=0),"",SUMIFS($I$5:$I$404,$J$5:$J$404,J315,$A$5:$A$404,A315,$P$5:$P$404,1))</f>
        <v/>
      </c>
      <c r="O315" s="19">
        <f>IF(J315="","",IFERROR(IF(INDEX(Roster!$K$5:$K$204,MATCH(J315,Roster!$A$5:$A$204,0))="","No license on file",IF(INDEX(Roster!$K$5:$K$204,MATCH(J315,Roster!$A$5:$A$204,0))&lt;A315,"Expired on shift date","OK")),"Not on the roster"))</f>
        <v/>
      </c>
      <c r="P315" s="27">
        <f>IF(OR(K315="Confirmed",K315="Completed"),1,0)</f>
        <v/>
      </c>
      <c r="Q315" s="14" t="n"/>
    </row>
    <row r="316">
      <c r="A316" s="20" t="n"/>
      <c r="B316" s="21">
        <f>IF(A316="","",TEXT(A316,"ddd"))</f>
        <v/>
      </c>
      <c r="C316" s="14" t="n"/>
      <c r="D316" s="14" t="n"/>
      <c r="E316" s="14" t="n"/>
      <c r="F316" s="22" t="n"/>
      <c r="G316" s="22" t="n"/>
      <c r="H316" s="23" t="n"/>
      <c r="I316" s="24">
        <f>IF(OR(F316="",G316=""),"",ROUND(MAX(0,MOD(G316-F316,1)*24-N(H316)/60),2))</f>
        <v/>
      </c>
      <c r="J316" s="14" t="n"/>
      <c r="K316" s="14" t="n"/>
      <c r="L316" s="25" t="n"/>
      <c r="M316" s="26">
        <f>IF(OR(I316="",L316=""),"",ROUND(I316*L316,2))</f>
        <v/>
      </c>
      <c r="N316" s="24">
        <f>IF(OR(A316="",I316="",J316="",P316=0),"",SUMIFS($I$5:$I$404,$J$5:$J$404,J316,$A$5:$A$404,A316,$P$5:$P$404,1))</f>
        <v/>
      </c>
      <c r="O316" s="19">
        <f>IF(J316="","",IFERROR(IF(INDEX(Roster!$K$5:$K$204,MATCH(J316,Roster!$A$5:$A$204,0))="","No license on file",IF(INDEX(Roster!$K$5:$K$204,MATCH(J316,Roster!$A$5:$A$204,0))&lt;A316,"Expired on shift date","OK")),"Not on the roster"))</f>
        <v/>
      </c>
      <c r="P316" s="27">
        <f>IF(OR(K316="Confirmed",K316="Completed"),1,0)</f>
        <v/>
      </c>
      <c r="Q316" s="14" t="n"/>
    </row>
    <row r="317">
      <c r="A317" s="20" t="n"/>
      <c r="B317" s="21">
        <f>IF(A317="","",TEXT(A317,"ddd"))</f>
        <v/>
      </c>
      <c r="C317" s="14" t="n"/>
      <c r="D317" s="14" t="n"/>
      <c r="E317" s="14" t="n"/>
      <c r="F317" s="22" t="n"/>
      <c r="G317" s="22" t="n"/>
      <c r="H317" s="23" t="n"/>
      <c r="I317" s="24">
        <f>IF(OR(F317="",G317=""),"",ROUND(MAX(0,MOD(G317-F317,1)*24-N(H317)/60),2))</f>
        <v/>
      </c>
      <c r="J317" s="14" t="n"/>
      <c r="K317" s="14" t="n"/>
      <c r="L317" s="25" t="n"/>
      <c r="M317" s="26">
        <f>IF(OR(I317="",L317=""),"",ROUND(I317*L317,2))</f>
        <v/>
      </c>
      <c r="N317" s="24">
        <f>IF(OR(A317="",I317="",J317="",P317=0),"",SUMIFS($I$5:$I$404,$J$5:$J$404,J317,$A$5:$A$404,A317,$P$5:$P$404,1))</f>
        <v/>
      </c>
      <c r="O317" s="19">
        <f>IF(J317="","",IFERROR(IF(INDEX(Roster!$K$5:$K$204,MATCH(J317,Roster!$A$5:$A$204,0))="","No license on file",IF(INDEX(Roster!$K$5:$K$204,MATCH(J317,Roster!$A$5:$A$204,0))&lt;A317,"Expired on shift date","OK")),"Not on the roster"))</f>
        <v/>
      </c>
      <c r="P317" s="27">
        <f>IF(OR(K317="Confirmed",K317="Completed"),1,0)</f>
        <v/>
      </c>
      <c r="Q317" s="14" t="n"/>
    </row>
    <row r="318">
      <c r="A318" s="20" t="n"/>
      <c r="B318" s="21">
        <f>IF(A318="","",TEXT(A318,"ddd"))</f>
        <v/>
      </c>
      <c r="C318" s="14" t="n"/>
      <c r="D318" s="14" t="n"/>
      <c r="E318" s="14" t="n"/>
      <c r="F318" s="22" t="n"/>
      <c r="G318" s="22" t="n"/>
      <c r="H318" s="23" t="n"/>
      <c r="I318" s="24">
        <f>IF(OR(F318="",G318=""),"",ROUND(MAX(0,MOD(G318-F318,1)*24-N(H318)/60),2))</f>
        <v/>
      </c>
      <c r="J318" s="14" t="n"/>
      <c r="K318" s="14" t="n"/>
      <c r="L318" s="25" t="n"/>
      <c r="M318" s="26">
        <f>IF(OR(I318="",L318=""),"",ROUND(I318*L318,2))</f>
        <v/>
      </c>
      <c r="N318" s="24">
        <f>IF(OR(A318="",I318="",J318="",P318=0),"",SUMIFS($I$5:$I$404,$J$5:$J$404,J318,$A$5:$A$404,A318,$P$5:$P$404,1))</f>
        <v/>
      </c>
      <c r="O318" s="19">
        <f>IF(J318="","",IFERROR(IF(INDEX(Roster!$K$5:$K$204,MATCH(J318,Roster!$A$5:$A$204,0))="","No license on file",IF(INDEX(Roster!$K$5:$K$204,MATCH(J318,Roster!$A$5:$A$204,0))&lt;A318,"Expired on shift date","OK")),"Not on the roster"))</f>
        <v/>
      </c>
      <c r="P318" s="27">
        <f>IF(OR(K318="Confirmed",K318="Completed"),1,0)</f>
        <v/>
      </c>
      <c r="Q318" s="14" t="n"/>
    </row>
    <row r="319">
      <c r="A319" s="20" t="n"/>
      <c r="B319" s="21">
        <f>IF(A319="","",TEXT(A319,"ddd"))</f>
        <v/>
      </c>
      <c r="C319" s="14" t="n"/>
      <c r="D319" s="14" t="n"/>
      <c r="E319" s="14" t="n"/>
      <c r="F319" s="22" t="n"/>
      <c r="G319" s="22" t="n"/>
      <c r="H319" s="23" t="n"/>
      <c r="I319" s="24">
        <f>IF(OR(F319="",G319=""),"",ROUND(MAX(0,MOD(G319-F319,1)*24-N(H319)/60),2))</f>
        <v/>
      </c>
      <c r="J319" s="14" t="n"/>
      <c r="K319" s="14" t="n"/>
      <c r="L319" s="25" t="n"/>
      <c r="M319" s="26">
        <f>IF(OR(I319="",L319=""),"",ROUND(I319*L319,2))</f>
        <v/>
      </c>
      <c r="N319" s="24">
        <f>IF(OR(A319="",I319="",J319="",P319=0),"",SUMIFS($I$5:$I$404,$J$5:$J$404,J319,$A$5:$A$404,A319,$P$5:$P$404,1))</f>
        <v/>
      </c>
      <c r="O319" s="19">
        <f>IF(J319="","",IFERROR(IF(INDEX(Roster!$K$5:$K$204,MATCH(J319,Roster!$A$5:$A$204,0))="","No license on file",IF(INDEX(Roster!$K$5:$K$204,MATCH(J319,Roster!$A$5:$A$204,0))&lt;A319,"Expired on shift date","OK")),"Not on the roster"))</f>
        <v/>
      </c>
      <c r="P319" s="27">
        <f>IF(OR(K319="Confirmed",K319="Completed"),1,0)</f>
        <v/>
      </c>
      <c r="Q319" s="14" t="n"/>
    </row>
    <row r="320">
      <c r="A320" s="20" t="n"/>
      <c r="B320" s="21">
        <f>IF(A320="","",TEXT(A320,"ddd"))</f>
        <v/>
      </c>
      <c r="C320" s="14" t="n"/>
      <c r="D320" s="14" t="n"/>
      <c r="E320" s="14" t="n"/>
      <c r="F320" s="22" t="n"/>
      <c r="G320" s="22" t="n"/>
      <c r="H320" s="23" t="n"/>
      <c r="I320" s="24">
        <f>IF(OR(F320="",G320=""),"",ROUND(MAX(0,MOD(G320-F320,1)*24-N(H320)/60),2))</f>
        <v/>
      </c>
      <c r="J320" s="14" t="n"/>
      <c r="K320" s="14" t="n"/>
      <c r="L320" s="25" t="n"/>
      <c r="M320" s="26">
        <f>IF(OR(I320="",L320=""),"",ROUND(I320*L320,2))</f>
        <v/>
      </c>
      <c r="N320" s="24">
        <f>IF(OR(A320="",I320="",J320="",P320=0),"",SUMIFS($I$5:$I$404,$J$5:$J$404,J320,$A$5:$A$404,A320,$P$5:$P$404,1))</f>
        <v/>
      </c>
      <c r="O320" s="19">
        <f>IF(J320="","",IFERROR(IF(INDEX(Roster!$K$5:$K$204,MATCH(J320,Roster!$A$5:$A$204,0))="","No license on file",IF(INDEX(Roster!$K$5:$K$204,MATCH(J320,Roster!$A$5:$A$204,0))&lt;A320,"Expired on shift date","OK")),"Not on the roster"))</f>
        <v/>
      </c>
      <c r="P320" s="27">
        <f>IF(OR(K320="Confirmed",K320="Completed"),1,0)</f>
        <v/>
      </c>
      <c r="Q320" s="14" t="n"/>
    </row>
    <row r="321">
      <c r="A321" s="20" t="n"/>
      <c r="B321" s="21">
        <f>IF(A321="","",TEXT(A321,"ddd"))</f>
        <v/>
      </c>
      <c r="C321" s="14" t="n"/>
      <c r="D321" s="14" t="n"/>
      <c r="E321" s="14" t="n"/>
      <c r="F321" s="22" t="n"/>
      <c r="G321" s="22" t="n"/>
      <c r="H321" s="23" t="n"/>
      <c r="I321" s="24">
        <f>IF(OR(F321="",G321=""),"",ROUND(MAX(0,MOD(G321-F321,1)*24-N(H321)/60),2))</f>
        <v/>
      </c>
      <c r="J321" s="14" t="n"/>
      <c r="K321" s="14" t="n"/>
      <c r="L321" s="25" t="n"/>
      <c r="M321" s="26">
        <f>IF(OR(I321="",L321=""),"",ROUND(I321*L321,2))</f>
        <v/>
      </c>
      <c r="N321" s="24">
        <f>IF(OR(A321="",I321="",J321="",P321=0),"",SUMIFS($I$5:$I$404,$J$5:$J$404,J321,$A$5:$A$404,A321,$P$5:$P$404,1))</f>
        <v/>
      </c>
      <c r="O321" s="19">
        <f>IF(J321="","",IFERROR(IF(INDEX(Roster!$K$5:$K$204,MATCH(J321,Roster!$A$5:$A$204,0))="","No license on file",IF(INDEX(Roster!$K$5:$K$204,MATCH(J321,Roster!$A$5:$A$204,0))&lt;A321,"Expired on shift date","OK")),"Not on the roster"))</f>
        <v/>
      </c>
      <c r="P321" s="27">
        <f>IF(OR(K321="Confirmed",K321="Completed"),1,0)</f>
        <v/>
      </c>
      <c r="Q321" s="14" t="n"/>
    </row>
    <row r="322">
      <c r="A322" s="20" t="n"/>
      <c r="B322" s="21">
        <f>IF(A322="","",TEXT(A322,"ddd"))</f>
        <v/>
      </c>
      <c r="C322" s="14" t="n"/>
      <c r="D322" s="14" t="n"/>
      <c r="E322" s="14" t="n"/>
      <c r="F322" s="22" t="n"/>
      <c r="G322" s="22" t="n"/>
      <c r="H322" s="23" t="n"/>
      <c r="I322" s="24">
        <f>IF(OR(F322="",G322=""),"",ROUND(MAX(0,MOD(G322-F322,1)*24-N(H322)/60),2))</f>
        <v/>
      </c>
      <c r="J322" s="14" t="n"/>
      <c r="K322" s="14" t="n"/>
      <c r="L322" s="25" t="n"/>
      <c r="M322" s="26">
        <f>IF(OR(I322="",L322=""),"",ROUND(I322*L322,2))</f>
        <v/>
      </c>
      <c r="N322" s="24">
        <f>IF(OR(A322="",I322="",J322="",P322=0),"",SUMIFS($I$5:$I$404,$J$5:$J$404,J322,$A$5:$A$404,A322,$P$5:$P$404,1))</f>
        <v/>
      </c>
      <c r="O322" s="19">
        <f>IF(J322="","",IFERROR(IF(INDEX(Roster!$K$5:$K$204,MATCH(J322,Roster!$A$5:$A$204,0))="","No license on file",IF(INDEX(Roster!$K$5:$K$204,MATCH(J322,Roster!$A$5:$A$204,0))&lt;A322,"Expired on shift date","OK")),"Not on the roster"))</f>
        <v/>
      </c>
      <c r="P322" s="27">
        <f>IF(OR(K322="Confirmed",K322="Completed"),1,0)</f>
        <v/>
      </c>
      <c r="Q322" s="14" t="n"/>
    </row>
    <row r="323">
      <c r="A323" s="20" t="n"/>
      <c r="B323" s="21">
        <f>IF(A323="","",TEXT(A323,"ddd"))</f>
        <v/>
      </c>
      <c r="C323" s="14" t="n"/>
      <c r="D323" s="14" t="n"/>
      <c r="E323" s="14" t="n"/>
      <c r="F323" s="22" t="n"/>
      <c r="G323" s="22" t="n"/>
      <c r="H323" s="23" t="n"/>
      <c r="I323" s="24">
        <f>IF(OR(F323="",G323=""),"",ROUND(MAX(0,MOD(G323-F323,1)*24-N(H323)/60),2))</f>
        <v/>
      </c>
      <c r="J323" s="14" t="n"/>
      <c r="K323" s="14" t="n"/>
      <c r="L323" s="25" t="n"/>
      <c r="M323" s="26">
        <f>IF(OR(I323="",L323=""),"",ROUND(I323*L323,2))</f>
        <v/>
      </c>
      <c r="N323" s="24">
        <f>IF(OR(A323="",I323="",J323="",P323=0),"",SUMIFS($I$5:$I$404,$J$5:$J$404,J323,$A$5:$A$404,A323,$P$5:$P$404,1))</f>
        <v/>
      </c>
      <c r="O323" s="19">
        <f>IF(J323="","",IFERROR(IF(INDEX(Roster!$K$5:$K$204,MATCH(J323,Roster!$A$5:$A$204,0))="","No license on file",IF(INDEX(Roster!$K$5:$K$204,MATCH(J323,Roster!$A$5:$A$204,0))&lt;A323,"Expired on shift date","OK")),"Not on the roster"))</f>
        <v/>
      </c>
      <c r="P323" s="27">
        <f>IF(OR(K323="Confirmed",K323="Completed"),1,0)</f>
        <v/>
      </c>
      <c r="Q323" s="14" t="n"/>
    </row>
    <row r="324">
      <c r="A324" s="20" t="n"/>
      <c r="B324" s="21">
        <f>IF(A324="","",TEXT(A324,"ddd"))</f>
        <v/>
      </c>
      <c r="C324" s="14" t="n"/>
      <c r="D324" s="14" t="n"/>
      <c r="E324" s="14" t="n"/>
      <c r="F324" s="22" t="n"/>
      <c r="G324" s="22" t="n"/>
      <c r="H324" s="23" t="n"/>
      <c r="I324" s="24">
        <f>IF(OR(F324="",G324=""),"",ROUND(MAX(0,MOD(G324-F324,1)*24-N(H324)/60),2))</f>
        <v/>
      </c>
      <c r="J324" s="14" t="n"/>
      <c r="K324" s="14" t="n"/>
      <c r="L324" s="25" t="n"/>
      <c r="M324" s="26">
        <f>IF(OR(I324="",L324=""),"",ROUND(I324*L324,2))</f>
        <v/>
      </c>
      <c r="N324" s="24">
        <f>IF(OR(A324="",I324="",J324="",P324=0),"",SUMIFS($I$5:$I$404,$J$5:$J$404,J324,$A$5:$A$404,A324,$P$5:$P$404,1))</f>
        <v/>
      </c>
      <c r="O324" s="19">
        <f>IF(J324="","",IFERROR(IF(INDEX(Roster!$K$5:$K$204,MATCH(J324,Roster!$A$5:$A$204,0))="","No license on file",IF(INDEX(Roster!$K$5:$K$204,MATCH(J324,Roster!$A$5:$A$204,0))&lt;A324,"Expired on shift date","OK")),"Not on the roster"))</f>
        <v/>
      </c>
      <c r="P324" s="27">
        <f>IF(OR(K324="Confirmed",K324="Completed"),1,0)</f>
        <v/>
      </c>
      <c r="Q324" s="14" t="n"/>
    </row>
    <row r="325">
      <c r="A325" s="20" t="n"/>
      <c r="B325" s="21">
        <f>IF(A325="","",TEXT(A325,"ddd"))</f>
        <v/>
      </c>
      <c r="C325" s="14" t="n"/>
      <c r="D325" s="14" t="n"/>
      <c r="E325" s="14" t="n"/>
      <c r="F325" s="22" t="n"/>
      <c r="G325" s="22" t="n"/>
      <c r="H325" s="23" t="n"/>
      <c r="I325" s="24">
        <f>IF(OR(F325="",G325=""),"",ROUND(MAX(0,MOD(G325-F325,1)*24-N(H325)/60),2))</f>
        <v/>
      </c>
      <c r="J325" s="14" t="n"/>
      <c r="K325" s="14" t="n"/>
      <c r="L325" s="25" t="n"/>
      <c r="M325" s="26">
        <f>IF(OR(I325="",L325=""),"",ROUND(I325*L325,2))</f>
        <v/>
      </c>
      <c r="N325" s="24">
        <f>IF(OR(A325="",I325="",J325="",P325=0),"",SUMIFS($I$5:$I$404,$J$5:$J$404,J325,$A$5:$A$404,A325,$P$5:$P$404,1))</f>
        <v/>
      </c>
      <c r="O325" s="19">
        <f>IF(J325="","",IFERROR(IF(INDEX(Roster!$K$5:$K$204,MATCH(J325,Roster!$A$5:$A$204,0))="","No license on file",IF(INDEX(Roster!$K$5:$K$204,MATCH(J325,Roster!$A$5:$A$204,0))&lt;A325,"Expired on shift date","OK")),"Not on the roster"))</f>
        <v/>
      </c>
      <c r="P325" s="27">
        <f>IF(OR(K325="Confirmed",K325="Completed"),1,0)</f>
        <v/>
      </c>
      <c r="Q325" s="14" t="n"/>
    </row>
    <row r="326">
      <c r="A326" s="20" t="n"/>
      <c r="B326" s="21">
        <f>IF(A326="","",TEXT(A326,"ddd"))</f>
        <v/>
      </c>
      <c r="C326" s="14" t="n"/>
      <c r="D326" s="14" t="n"/>
      <c r="E326" s="14" t="n"/>
      <c r="F326" s="22" t="n"/>
      <c r="G326" s="22" t="n"/>
      <c r="H326" s="23" t="n"/>
      <c r="I326" s="24">
        <f>IF(OR(F326="",G326=""),"",ROUND(MAX(0,MOD(G326-F326,1)*24-N(H326)/60),2))</f>
        <v/>
      </c>
      <c r="J326" s="14" t="n"/>
      <c r="K326" s="14" t="n"/>
      <c r="L326" s="25" t="n"/>
      <c r="M326" s="26">
        <f>IF(OR(I326="",L326=""),"",ROUND(I326*L326,2))</f>
        <v/>
      </c>
      <c r="N326" s="24">
        <f>IF(OR(A326="",I326="",J326="",P326=0),"",SUMIFS($I$5:$I$404,$J$5:$J$404,J326,$A$5:$A$404,A326,$P$5:$P$404,1))</f>
        <v/>
      </c>
      <c r="O326" s="19">
        <f>IF(J326="","",IFERROR(IF(INDEX(Roster!$K$5:$K$204,MATCH(J326,Roster!$A$5:$A$204,0))="","No license on file",IF(INDEX(Roster!$K$5:$K$204,MATCH(J326,Roster!$A$5:$A$204,0))&lt;A326,"Expired on shift date","OK")),"Not on the roster"))</f>
        <v/>
      </c>
      <c r="P326" s="27">
        <f>IF(OR(K326="Confirmed",K326="Completed"),1,0)</f>
        <v/>
      </c>
      <c r="Q326" s="14" t="n"/>
    </row>
    <row r="327">
      <c r="A327" s="20" t="n"/>
      <c r="B327" s="21">
        <f>IF(A327="","",TEXT(A327,"ddd"))</f>
        <v/>
      </c>
      <c r="C327" s="14" t="n"/>
      <c r="D327" s="14" t="n"/>
      <c r="E327" s="14" t="n"/>
      <c r="F327" s="22" t="n"/>
      <c r="G327" s="22" t="n"/>
      <c r="H327" s="23" t="n"/>
      <c r="I327" s="24">
        <f>IF(OR(F327="",G327=""),"",ROUND(MAX(0,MOD(G327-F327,1)*24-N(H327)/60),2))</f>
        <v/>
      </c>
      <c r="J327" s="14" t="n"/>
      <c r="K327" s="14" t="n"/>
      <c r="L327" s="25" t="n"/>
      <c r="M327" s="26">
        <f>IF(OR(I327="",L327=""),"",ROUND(I327*L327,2))</f>
        <v/>
      </c>
      <c r="N327" s="24">
        <f>IF(OR(A327="",I327="",J327="",P327=0),"",SUMIFS($I$5:$I$404,$J$5:$J$404,J327,$A$5:$A$404,A327,$P$5:$P$404,1))</f>
        <v/>
      </c>
      <c r="O327" s="19">
        <f>IF(J327="","",IFERROR(IF(INDEX(Roster!$K$5:$K$204,MATCH(J327,Roster!$A$5:$A$204,0))="","No license on file",IF(INDEX(Roster!$K$5:$K$204,MATCH(J327,Roster!$A$5:$A$204,0))&lt;A327,"Expired on shift date","OK")),"Not on the roster"))</f>
        <v/>
      </c>
      <c r="P327" s="27">
        <f>IF(OR(K327="Confirmed",K327="Completed"),1,0)</f>
        <v/>
      </c>
      <c r="Q327" s="14" t="n"/>
    </row>
    <row r="328">
      <c r="A328" s="20" t="n"/>
      <c r="B328" s="21">
        <f>IF(A328="","",TEXT(A328,"ddd"))</f>
        <v/>
      </c>
      <c r="C328" s="14" t="n"/>
      <c r="D328" s="14" t="n"/>
      <c r="E328" s="14" t="n"/>
      <c r="F328" s="22" t="n"/>
      <c r="G328" s="22" t="n"/>
      <c r="H328" s="23" t="n"/>
      <c r="I328" s="24">
        <f>IF(OR(F328="",G328=""),"",ROUND(MAX(0,MOD(G328-F328,1)*24-N(H328)/60),2))</f>
        <v/>
      </c>
      <c r="J328" s="14" t="n"/>
      <c r="K328" s="14" t="n"/>
      <c r="L328" s="25" t="n"/>
      <c r="M328" s="26">
        <f>IF(OR(I328="",L328=""),"",ROUND(I328*L328,2))</f>
        <v/>
      </c>
      <c r="N328" s="24">
        <f>IF(OR(A328="",I328="",J328="",P328=0),"",SUMIFS($I$5:$I$404,$J$5:$J$404,J328,$A$5:$A$404,A328,$P$5:$P$404,1))</f>
        <v/>
      </c>
      <c r="O328" s="19">
        <f>IF(J328="","",IFERROR(IF(INDEX(Roster!$K$5:$K$204,MATCH(J328,Roster!$A$5:$A$204,0))="","No license on file",IF(INDEX(Roster!$K$5:$K$204,MATCH(J328,Roster!$A$5:$A$204,0))&lt;A328,"Expired on shift date","OK")),"Not on the roster"))</f>
        <v/>
      </c>
      <c r="P328" s="27">
        <f>IF(OR(K328="Confirmed",K328="Completed"),1,0)</f>
        <v/>
      </c>
      <c r="Q328" s="14" t="n"/>
    </row>
    <row r="329">
      <c r="A329" s="20" t="n"/>
      <c r="B329" s="21">
        <f>IF(A329="","",TEXT(A329,"ddd"))</f>
        <v/>
      </c>
      <c r="C329" s="14" t="n"/>
      <c r="D329" s="14" t="n"/>
      <c r="E329" s="14" t="n"/>
      <c r="F329" s="22" t="n"/>
      <c r="G329" s="22" t="n"/>
      <c r="H329" s="23" t="n"/>
      <c r="I329" s="24">
        <f>IF(OR(F329="",G329=""),"",ROUND(MAX(0,MOD(G329-F329,1)*24-N(H329)/60),2))</f>
        <v/>
      </c>
      <c r="J329" s="14" t="n"/>
      <c r="K329" s="14" t="n"/>
      <c r="L329" s="25" t="n"/>
      <c r="M329" s="26">
        <f>IF(OR(I329="",L329=""),"",ROUND(I329*L329,2))</f>
        <v/>
      </c>
      <c r="N329" s="24">
        <f>IF(OR(A329="",I329="",J329="",P329=0),"",SUMIFS($I$5:$I$404,$J$5:$J$404,J329,$A$5:$A$404,A329,$P$5:$P$404,1))</f>
        <v/>
      </c>
      <c r="O329" s="19">
        <f>IF(J329="","",IFERROR(IF(INDEX(Roster!$K$5:$K$204,MATCH(J329,Roster!$A$5:$A$204,0))="","No license on file",IF(INDEX(Roster!$K$5:$K$204,MATCH(J329,Roster!$A$5:$A$204,0))&lt;A329,"Expired on shift date","OK")),"Not on the roster"))</f>
        <v/>
      </c>
      <c r="P329" s="27">
        <f>IF(OR(K329="Confirmed",K329="Completed"),1,0)</f>
        <v/>
      </c>
      <c r="Q329" s="14" t="n"/>
    </row>
    <row r="330">
      <c r="A330" s="20" t="n"/>
      <c r="B330" s="21">
        <f>IF(A330="","",TEXT(A330,"ddd"))</f>
        <v/>
      </c>
      <c r="C330" s="14" t="n"/>
      <c r="D330" s="14" t="n"/>
      <c r="E330" s="14" t="n"/>
      <c r="F330" s="22" t="n"/>
      <c r="G330" s="22" t="n"/>
      <c r="H330" s="23" t="n"/>
      <c r="I330" s="24">
        <f>IF(OR(F330="",G330=""),"",ROUND(MAX(0,MOD(G330-F330,1)*24-N(H330)/60),2))</f>
        <v/>
      </c>
      <c r="J330" s="14" t="n"/>
      <c r="K330" s="14" t="n"/>
      <c r="L330" s="25" t="n"/>
      <c r="M330" s="26">
        <f>IF(OR(I330="",L330=""),"",ROUND(I330*L330,2))</f>
        <v/>
      </c>
      <c r="N330" s="24">
        <f>IF(OR(A330="",I330="",J330="",P330=0),"",SUMIFS($I$5:$I$404,$J$5:$J$404,J330,$A$5:$A$404,A330,$P$5:$P$404,1))</f>
        <v/>
      </c>
      <c r="O330" s="19">
        <f>IF(J330="","",IFERROR(IF(INDEX(Roster!$K$5:$K$204,MATCH(J330,Roster!$A$5:$A$204,0))="","No license on file",IF(INDEX(Roster!$K$5:$K$204,MATCH(J330,Roster!$A$5:$A$204,0))&lt;A330,"Expired on shift date","OK")),"Not on the roster"))</f>
        <v/>
      </c>
      <c r="P330" s="27">
        <f>IF(OR(K330="Confirmed",K330="Completed"),1,0)</f>
        <v/>
      </c>
      <c r="Q330" s="14" t="n"/>
    </row>
    <row r="331">
      <c r="A331" s="20" t="n"/>
      <c r="B331" s="21">
        <f>IF(A331="","",TEXT(A331,"ddd"))</f>
        <v/>
      </c>
      <c r="C331" s="14" t="n"/>
      <c r="D331" s="14" t="n"/>
      <c r="E331" s="14" t="n"/>
      <c r="F331" s="22" t="n"/>
      <c r="G331" s="22" t="n"/>
      <c r="H331" s="23" t="n"/>
      <c r="I331" s="24">
        <f>IF(OR(F331="",G331=""),"",ROUND(MAX(0,MOD(G331-F331,1)*24-N(H331)/60),2))</f>
        <v/>
      </c>
      <c r="J331" s="14" t="n"/>
      <c r="K331" s="14" t="n"/>
      <c r="L331" s="25" t="n"/>
      <c r="M331" s="26">
        <f>IF(OR(I331="",L331=""),"",ROUND(I331*L331,2))</f>
        <v/>
      </c>
      <c r="N331" s="24">
        <f>IF(OR(A331="",I331="",J331="",P331=0),"",SUMIFS($I$5:$I$404,$J$5:$J$404,J331,$A$5:$A$404,A331,$P$5:$P$404,1))</f>
        <v/>
      </c>
      <c r="O331" s="19">
        <f>IF(J331="","",IFERROR(IF(INDEX(Roster!$K$5:$K$204,MATCH(J331,Roster!$A$5:$A$204,0))="","No license on file",IF(INDEX(Roster!$K$5:$K$204,MATCH(J331,Roster!$A$5:$A$204,0))&lt;A331,"Expired on shift date","OK")),"Not on the roster"))</f>
        <v/>
      </c>
      <c r="P331" s="27">
        <f>IF(OR(K331="Confirmed",K331="Completed"),1,0)</f>
        <v/>
      </c>
      <c r="Q331" s="14" t="n"/>
    </row>
    <row r="332">
      <c r="A332" s="20" t="n"/>
      <c r="B332" s="21">
        <f>IF(A332="","",TEXT(A332,"ddd"))</f>
        <v/>
      </c>
      <c r="C332" s="14" t="n"/>
      <c r="D332" s="14" t="n"/>
      <c r="E332" s="14" t="n"/>
      <c r="F332" s="22" t="n"/>
      <c r="G332" s="22" t="n"/>
      <c r="H332" s="23" t="n"/>
      <c r="I332" s="24">
        <f>IF(OR(F332="",G332=""),"",ROUND(MAX(0,MOD(G332-F332,1)*24-N(H332)/60),2))</f>
        <v/>
      </c>
      <c r="J332" s="14" t="n"/>
      <c r="K332" s="14" t="n"/>
      <c r="L332" s="25" t="n"/>
      <c r="M332" s="26">
        <f>IF(OR(I332="",L332=""),"",ROUND(I332*L332,2))</f>
        <v/>
      </c>
      <c r="N332" s="24">
        <f>IF(OR(A332="",I332="",J332="",P332=0),"",SUMIFS($I$5:$I$404,$J$5:$J$404,J332,$A$5:$A$404,A332,$P$5:$P$404,1))</f>
        <v/>
      </c>
      <c r="O332" s="19">
        <f>IF(J332="","",IFERROR(IF(INDEX(Roster!$K$5:$K$204,MATCH(J332,Roster!$A$5:$A$204,0))="","No license on file",IF(INDEX(Roster!$K$5:$K$204,MATCH(J332,Roster!$A$5:$A$204,0))&lt;A332,"Expired on shift date","OK")),"Not on the roster"))</f>
        <v/>
      </c>
      <c r="P332" s="27">
        <f>IF(OR(K332="Confirmed",K332="Completed"),1,0)</f>
        <v/>
      </c>
      <c r="Q332" s="14" t="n"/>
    </row>
    <row r="333">
      <c r="A333" s="20" t="n"/>
      <c r="B333" s="21">
        <f>IF(A333="","",TEXT(A333,"ddd"))</f>
        <v/>
      </c>
      <c r="C333" s="14" t="n"/>
      <c r="D333" s="14" t="n"/>
      <c r="E333" s="14" t="n"/>
      <c r="F333" s="22" t="n"/>
      <c r="G333" s="22" t="n"/>
      <c r="H333" s="23" t="n"/>
      <c r="I333" s="24">
        <f>IF(OR(F333="",G333=""),"",ROUND(MAX(0,MOD(G333-F333,1)*24-N(H333)/60),2))</f>
        <v/>
      </c>
      <c r="J333" s="14" t="n"/>
      <c r="K333" s="14" t="n"/>
      <c r="L333" s="25" t="n"/>
      <c r="M333" s="26">
        <f>IF(OR(I333="",L333=""),"",ROUND(I333*L333,2))</f>
        <v/>
      </c>
      <c r="N333" s="24">
        <f>IF(OR(A333="",I333="",J333="",P333=0),"",SUMIFS($I$5:$I$404,$J$5:$J$404,J333,$A$5:$A$404,A333,$P$5:$P$404,1))</f>
        <v/>
      </c>
      <c r="O333" s="19">
        <f>IF(J333="","",IFERROR(IF(INDEX(Roster!$K$5:$K$204,MATCH(J333,Roster!$A$5:$A$204,0))="","No license on file",IF(INDEX(Roster!$K$5:$K$204,MATCH(J333,Roster!$A$5:$A$204,0))&lt;A333,"Expired on shift date","OK")),"Not on the roster"))</f>
        <v/>
      </c>
      <c r="P333" s="27">
        <f>IF(OR(K333="Confirmed",K333="Completed"),1,0)</f>
        <v/>
      </c>
      <c r="Q333" s="14" t="n"/>
    </row>
    <row r="334">
      <c r="A334" s="20" t="n"/>
      <c r="B334" s="21">
        <f>IF(A334="","",TEXT(A334,"ddd"))</f>
        <v/>
      </c>
      <c r="C334" s="14" t="n"/>
      <c r="D334" s="14" t="n"/>
      <c r="E334" s="14" t="n"/>
      <c r="F334" s="22" t="n"/>
      <c r="G334" s="22" t="n"/>
      <c r="H334" s="23" t="n"/>
      <c r="I334" s="24">
        <f>IF(OR(F334="",G334=""),"",ROUND(MAX(0,MOD(G334-F334,1)*24-N(H334)/60),2))</f>
        <v/>
      </c>
      <c r="J334" s="14" t="n"/>
      <c r="K334" s="14" t="n"/>
      <c r="L334" s="25" t="n"/>
      <c r="M334" s="26">
        <f>IF(OR(I334="",L334=""),"",ROUND(I334*L334,2))</f>
        <v/>
      </c>
      <c r="N334" s="24">
        <f>IF(OR(A334="",I334="",J334="",P334=0),"",SUMIFS($I$5:$I$404,$J$5:$J$404,J334,$A$5:$A$404,A334,$P$5:$P$404,1))</f>
        <v/>
      </c>
      <c r="O334" s="19">
        <f>IF(J334="","",IFERROR(IF(INDEX(Roster!$K$5:$K$204,MATCH(J334,Roster!$A$5:$A$204,0))="","No license on file",IF(INDEX(Roster!$K$5:$K$204,MATCH(J334,Roster!$A$5:$A$204,0))&lt;A334,"Expired on shift date","OK")),"Not on the roster"))</f>
        <v/>
      </c>
      <c r="P334" s="27">
        <f>IF(OR(K334="Confirmed",K334="Completed"),1,0)</f>
        <v/>
      </c>
      <c r="Q334" s="14" t="n"/>
    </row>
    <row r="335">
      <c r="A335" s="20" t="n"/>
      <c r="B335" s="21">
        <f>IF(A335="","",TEXT(A335,"ddd"))</f>
        <v/>
      </c>
      <c r="C335" s="14" t="n"/>
      <c r="D335" s="14" t="n"/>
      <c r="E335" s="14" t="n"/>
      <c r="F335" s="22" t="n"/>
      <c r="G335" s="22" t="n"/>
      <c r="H335" s="23" t="n"/>
      <c r="I335" s="24">
        <f>IF(OR(F335="",G335=""),"",ROUND(MAX(0,MOD(G335-F335,1)*24-N(H335)/60),2))</f>
        <v/>
      </c>
      <c r="J335" s="14" t="n"/>
      <c r="K335" s="14" t="n"/>
      <c r="L335" s="25" t="n"/>
      <c r="M335" s="26">
        <f>IF(OR(I335="",L335=""),"",ROUND(I335*L335,2))</f>
        <v/>
      </c>
      <c r="N335" s="24">
        <f>IF(OR(A335="",I335="",J335="",P335=0),"",SUMIFS($I$5:$I$404,$J$5:$J$404,J335,$A$5:$A$404,A335,$P$5:$P$404,1))</f>
        <v/>
      </c>
      <c r="O335" s="19">
        <f>IF(J335="","",IFERROR(IF(INDEX(Roster!$K$5:$K$204,MATCH(J335,Roster!$A$5:$A$204,0))="","No license on file",IF(INDEX(Roster!$K$5:$K$204,MATCH(J335,Roster!$A$5:$A$204,0))&lt;A335,"Expired on shift date","OK")),"Not on the roster"))</f>
        <v/>
      </c>
      <c r="P335" s="27">
        <f>IF(OR(K335="Confirmed",K335="Completed"),1,0)</f>
        <v/>
      </c>
      <c r="Q335" s="14" t="n"/>
    </row>
    <row r="336">
      <c r="A336" s="20" t="n"/>
      <c r="B336" s="21">
        <f>IF(A336="","",TEXT(A336,"ddd"))</f>
        <v/>
      </c>
      <c r="C336" s="14" t="n"/>
      <c r="D336" s="14" t="n"/>
      <c r="E336" s="14" t="n"/>
      <c r="F336" s="22" t="n"/>
      <c r="G336" s="22" t="n"/>
      <c r="H336" s="23" t="n"/>
      <c r="I336" s="24">
        <f>IF(OR(F336="",G336=""),"",ROUND(MAX(0,MOD(G336-F336,1)*24-N(H336)/60),2))</f>
        <v/>
      </c>
      <c r="J336" s="14" t="n"/>
      <c r="K336" s="14" t="n"/>
      <c r="L336" s="25" t="n"/>
      <c r="M336" s="26">
        <f>IF(OR(I336="",L336=""),"",ROUND(I336*L336,2))</f>
        <v/>
      </c>
      <c r="N336" s="24">
        <f>IF(OR(A336="",I336="",J336="",P336=0),"",SUMIFS($I$5:$I$404,$J$5:$J$404,J336,$A$5:$A$404,A336,$P$5:$P$404,1))</f>
        <v/>
      </c>
      <c r="O336" s="19">
        <f>IF(J336="","",IFERROR(IF(INDEX(Roster!$K$5:$K$204,MATCH(J336,Roster!$A$5:$A$204,0))="","No license on file",IF(INDEX(Roster!$K$5:$K$204,MATCH(J336,Roster!$A$5:$A$204,0))&lt;A336,"Expired on shift date","OK")),"Not on the roster"))</f>
        <v/>
      </c>
      <c r="P336" s="27">
        <f>IF(OR(K336="Confirmed",K336="Completed"),1,0)</f>
        <v/>
      </c>
      <c r="Q336" s="14" t="n"/>
    </row>
    <row r="337">
      <c r="A337" s="20" t="n"/>
      <c r="B337" s="21">
        <f>IF(A337="","",TEXT(A337,"ddd"))</f>
        <v/>
      </c>
      <c r="C337" s="14" t="n"/>
      <c r="D337" s="14" t="n"/>
      <c r="E337" s="14" t="n"/>
      <c r="F337" s="22" t="n"/>
      <c r="G337" s="22" t="n"/>
      <c r="H337" s="23" t="n"/>
      <c r="I337" s="24">
        <f>IF(OR(F337="",G337=""),"",ROUND(MAX(0,MOD(G337-F337,1)*24-N(H337)/60),2))</f>
        <v/>
      </c>
      <c r="J337" s="14" t="n"/>
      <c r="K337" s="14" t="n"/>
      <c r="L337" s="25" t="n"/>
      <c r="M337" s="26">
        <f>IF(OR(I337="",L337=""),"",ROUND(I337*L337,2))</f>
        <v/>
      </c>
      <c r="N337" s="24">
        <f>IF(OR(A337="",I337="",J337="",P337=0),"",SUMIFS($I$5:$I$404,$J$5:$J$404,J337,$A$5:$A$404,A337,$P$5:$P$404,1))</f>
        <v/>
      </c>
      <c r="O337" s="19">
        <f>IF(J337="","",IFERROR(IF(INDEX(Roster!$K$5:$K$204,MATCH(J337,Roster!$A$5:$A$204,0))="","No license on file",IF(INDEX(Roster!$K$5:$K$204,MATCH(J337,Roster!$A$5:$A$204,0))&lt;A337,"Expired on shift date","OK")),"Not on the roster"))</f>
        <v/>
      </c>
      <c r="P337" s="27">
        <f>IF(OR(K337="Confirmed",K337="Completed"),1,0)</f>
        <v/>
      </c>
      <c r="Q337" s="14" t="n"/>
    </row>
    <row r="338">
      <c r="A338" s="20" t="n"/>
      <c r="B338" s="21">
        <f>IF(A338="","",TEXT(A338,"ddd"))</f>
        <v/>
      </c>
      <c r="C338" s="14" t="n"/>
      <c r="D338" s="14" t="n"/>
      <c r="E338" s="14" t="n"/>
      <c r="F338" s="22" t="n"/>
      <c r="G338" s="22" t="n"/>
      <c r="H338" s="23" t="n"/>
      <c r="I338" s="24">
        <f>IF(OR(F338="",G338=""),"",ROUND(MAX(0,MOD(G338-F338,1)*24-N(H338)/60),2))</f>
        <v/>
      </c>
      <c r="J338" s="14" t="n"/>
      <c r="K338" s="14" t="n"/>
      <c r="L338" s="25" t="n"/>
      <c r="M338" s="26">
        <f>IF(OR(I338="",L338=""),"",ROUND(I338*L338,2))</f>
        <v/>
      </c>
      <c r="N338" s="24">
        <f>IF(OR(A338="",I338="",J338="",P338=0),"",SUMIFS($I$5:$I$404,$J$5:$J$404,J338,$A$5:$A$404,A338,$P$5:$P$404,1))</f>
        <v/>
      </c>
      <c r="O338" s="19">
        <f>IF(J338="","",IFERROR(IF(INDEX(Roster!$K$5:$K$204,MATCH(J338,Roster!$A$5:$A$204,0))="","No license on file",IF(INDEX(Roster!$K$5:$K$204,MATCH(J338,Roster!$A$5:$A$204,0))&lt;A338,"Expired on shift date","OK")),"Not on the roster"))</f>
        <v/>
      </c>
      <c r="P338" s="27">
        <f>IF(OR(K338="Confirmed",K338="Completed"),1,0)</f>
        <v/>
      </c>
      <c r="Q338" s="14" t="n"/>
    </row>
    <row r="339">
      <c r="A339" s="20" t="n"/>
      <c r="B339" s="21">
        <f>IF(A339="","",TEXT(A339,"ddd"))</f>
        <v/>
      </c>
      <c r="C339" s="14" t="n"/>
      <c r="D339" s="14" t="n"/>
      <c r="E339" s="14" t="n"/>
      <c r="F339" s="22" t="n"/>
      <c r="G339" s="22" t="n"/>
      <c r="H339" s="23" t="n"/>
      <c r="I339" s="24">
        <f>IF(OR(F339="",G339=""),"",ROUND(MAX(0,MOD(G339-F339,1)*24-N(H339)/60),2))</f>
        <v/>
      </c>
      <c r="J339" s="14" t="n"/>
      <c r="K339" s="14" t="n"/>
      <c r="L339" s="25" t="n"/>
      <c r="M339" s="26">
        <f>IF(OR(I339="",L339=""),"",ROUND(I339*L339,2))</f>
        <v/>
      </c>
      <c r="N339" s="24">
        <f>IF(OR(A339="",I339="",J339="",P339=0),"",SUMIFS($I$5:$I$404,$J$5:$J$404,J339,$A$5:$A$404,A339,$P$5:$P$404,1))</f>
        <v/>
      </c>
      <c r="O339" s="19">
        <f>IF(J339="","",IFERROR(IF(INDEX(Roster!$K$5:$K$204,MATCH(J339,Roster!$A$5:$A$204,0))="","No license on file",IF(INDEX(Roster!$K$5:$K$204,MATCH(J339,Roster!$A$5:$A$204,0))&lt;A339,"Expired on shift date","OK")),"Not on the roster"))</f>
        <v/>
      </c>
      <c r="P339" s="27">
        <f>IF(OR(K339="Confirmed",K339="Completed"),1,0)</f>
        <v/>
      </c>
      <c r="Q339" s="14" t="n"/>
    </row>
    <row r="340">
      <c r="A340" s="20" t="n"/>
      <c r="B340" s="21">
        <f>IF(A340="","",TEXT(A340,"ddd"))</f>
        <v/>
      </c>
      <c r="C340" s="14" t="n"/>
      <c r="D340" s="14" t="n"/>
      <c r="E340" s="14" t="n"/>
      <c r="F340" s="22" t="n"/>
      <c r="G340" s="22" t="n"/>
      <c r="H340" s="23" t="n"/>
      <c r="I340" s="24">
        <f>IF(OR(F340="",G340=""),"",ROUND(MAX(0,MOD(G340-F340,1)*24-N(H340)/60),2))</f>
        <v/>
      </c>
      <c r="J340" s="14" t="n"/>
      <c r="K340" s="14" t="n"/>
      <c r="L340" s="25" t="n"/>
      <c r="M340" s="26">
        <f>IF(OR(I340="",L340=""),"",ROUND(I340*L340,2))</f>
        <v/>
      </c>
      <c r="N340" s="24">
        <f>IF(OR(A340="",I340="",J340="",P340=0),"",SUMIFS($I$5:$I$404,$J$5:$J$404,J340,$A$5:$A$404,A340,$P$5:$P$404,1))</f>
        <v/>
      </c>
      <c r="O340" s="19">
        <f>IF(J340="","",IFERROR(IF(INDEX(Roster!$K$5:$K$204,MATCH(J340,Roster!$A$5:$A$204,0))="","No license on file",IF(INDEX(Roster!$K$5:$K$204,MATCH(J340,Roster!$A$5:$A$204,0))&lt;A340,"Expired on shift date","OK")),"Not on the roster"))</f>
        <v/>
      </c>
      <c r="P340" s="27">
        <f>IF(OR(K340="Confirmed",K340="Completed"),1,0)</f>
        <v/>
      </c>
      <c r="Q340" s="14" t="n"/>
    </row>
    <row r="341">
      <c r="A341" s="20" t="n"/>
      <c r="B341" s="21">
        <f>IF(A341="","",TEXT(A341,"ddd"))</f>
        <v/>
      </c>
      <c r="C341" s="14" t="n"/>
      <c r="D341" s="14" t="n"/>
      <c r="E341" s="14" t="n"/>
      <c r="F341" s="22" t="n"/>
      <c r="G341" s="22" t="n"/>
      <c r="H341" s="23" t="n"/>
      <c r="I341" s="24">
        <f>IF(OR(F341="",G341=""),"",ROUND(MAX(0,MOD(G341-F341,1)*24-N(H341)/60),2))</f>
        <v/>
      </c>
      <c r="J341" s="14" t="n"/>
      <c r="K341" s="14" t="n"/>
      <c r="L341" s="25" t="n"/>
      <c r="M341" s="26">
        <f>IF(OR(I341="",L341=""),"",ROUND(I341*L341,2))</f>
        <v/>
      </c>
      <c r="N341" s="24">
        <f>IF(OR(A341="",I341="",J341="",P341=0),"",SUMIFS($I$5:$I$404,$J$5:$J$404,J341,$A$5:$A$404,A341,$P$5:$P$404,1))</f>
        <v/>
      </c>
      <c r="O341" s="19">
        <f>IF(J341="","",IFERROR(IF(INDEX(Roster!$K$5:$K$204,MATCH(J341,Roster!$A$5:$A$204,0))="","No license on file",IF(INDEX(Roster!$K$5:$K$204,MATCH(J341,Roster!$A$5:$A$204,0))&lt;A341,"Expired on shift date","OK")),"Not on the roster"))</f>
        <v/>
      </c>
      <c r="P341" s="27">
        <f>IF(OR(K341="Confirmed",K341="Completed"),1,0)</f>
        <v/>
      </c>
      <c r="Q341" s="14" t="n"/>
    </row>
    <row r="342">
      <c r="A342" s="20" t="n"/>
      <c r="B342" s="21">
        <f>IF(A342="","",TEXT(A342,"ddd"))</f>
        <v/>
      </c>
      <c r="C342" s="14" t="n"/>
      <c r="D342" s="14" t="n"/>
      <c r="E342" s="14" t="n"/>
      <c r="F342" s="22" t="n"/>
      <c r="G342" s="22" t="n"/>
      <c r="H342" s="23" t="n"/>
      <c r="I342" s="24">
        <f>IF(OR(F342="",G342=""),"",ROUND(MAX(0,MOD(G342-F342,1)*24-N(H342)/60),2))</f>
        <v/>
      </c>
      <c r="J342" s="14" t="n"/>
      <c r="K342" s="14" t="n"/>
      <c r="L342" s="25" t="n"/>
      <c r="M342" s="26">
        <f>IF(OR(I342="",L342=""),"",ROUND(I342*L342,2))</f>
        <v/>
      </c>
      <c r="N342" s="24">
        <f>IF(OR(A342="",I342="",J342="",P342=0),"",SUMIFS($I$5:$I$404,$J$5:$J$404,J342,$A$5:$A$404,A342,$P$5:$P$404,1))</f>
        <v/>
      </c>
      <c r="O342" s="19">
        <f>IF(J342="","",IFERROR(IF(INDEX(Roster!$K$5:$K$204,MATCH(J342,Roster!$A$5:$A$204,0))="","No license on file",IF(INDEX(Roster!$K$5:$K$204,MATCH(J342,Roster!$A$5:$A$204,0))&lt;A342,"Expired on shift date","OK")),"Not on the roster"))</f>
        <v/>
      </c>
      <c r="P342" s="27">
        <f>IF(OR(K342="Confirmed",K342="Completed"),1,0)</f>
        <v/>
      </c>
      <c r="Q342" s="14" t="n"/>
    </row>
    <row r="343">
      <c r="A343" s="20" t="n"/>
      <c r="B343" s="21">
        <f>IF(A343="","",TEXT(A343,"ddd"))</f>
        <v/>
      </c>
      <c r="C343" s="14" t="n"/>
      <c r="D343" s="14" t="n"/>
      <c r="E343" s="14" t="n"/>
      <c r="F343" s="22" t="n"/>
      <c r="G343" s="22" t="n"/>
      <c r="H343" s="23" t="n"/>
      <c r="I343" s="24">
        <f>IF(OR(F343="",G343=""),"",ROUND(MAX(0,MOD(G343-F343,1)*24-N(H343)/60),2))</f>
        <v/>
      </c>
      <c r="J343" s="14" t="n"/>
      <c r="K343" s="14" t="n"/>
      <c r="L343" s="25" t="n"/>
      <c r="M343" s="26">
        <f>IF(OR(I343="",L343=""),"",ROUND(I343*L343,2))</f>
        <v/>
      </c>
      <c r="N343" s="24">
        <f>IF(OR(A343="",I343="",J343="",P343=0),"",SUMIFS($I$5:$I$404,$J$5:$J$404,J343,$A$5:$A$404,A343,$P$5:$P$404,1))</f>
        <v/>
      </c>
      <c r="O343" s="19">
        <f>IF(J343="","",IFERROR(IF(INDEX(Roster!$K$5:$K$204,MATCH(J343,Roster!$A$5:$A$204,0))="","No license on file",IF(INDEX(Roster!$K$5:$K$204,MATCH(J343,Roster!$A$5:$A$204,0))&lt;A343,"Expired on shift date","OK")),"Not on the roster"))</f>
        <v/>
      </c>
      <c r="P343" s="27">
        <f>IF(OR(K343="Confirmed",K343="Completed"),1,0)</f>
        <v/>
      </c>
      <c r="Q343" s="14" t="n"/>
    </row>
    <row r="344">
      <c r="A344" s="20" t="n"/>
      <c r="B344" s="21">
        <f>IF(A344="","",TEXT(A344,"ddd"))</f>
        <v/>
      </c>
      <c r="C344" s="14" t="n"/>
      <c r="D344" s="14" t="n"/>
      <c r="E344" s="14" t="n"/>
      <c r="F344" s="22" t="n"/>
      <c r="G344" s="22" t="n"/>
      <c r="H344" s="23" t="n"/>
      <c r="I344" s="24">
        <f>IF(OR(F344="",G344=""),"",ROUND(MAX(0,MOD(G344-F344,1)*24-N(H344)/60),2))</f>
        <v/>
      </c>
      <c r="J344" s="14" t="n"/>
      <c r="K344" s="14" t="n"/>
      <c r="L344" s="25" t="n"/>
      <c r="M344" s="26">
        <f>IF(OR(I344="",L344=""),"",ROUND(I344*L344,2))</f>
        <v/>
      </c>
      <c r="N344" s="24">
        <f>IF(OR(A344="",I344="",J344="",P344=0),"",SUMIFS($I$5:$I$404,$J$5:$J$404,J344,$A$5:$A$404,A344,$P$5:$P$404,1))</f>
        <v/>
      </c>
      <c r="O344" s="19">
        <f>IF(J344="","",IFERROR(IF(INDEX(Roster!$K$5:$K$204,MATCH(J344,Roster!$A$5:$A$204,0))="","No license on file",IF(INDEX(Roster!$K$5:$K$204,MATCH(J344,Roster!$A$5:$A$204,0))&lt;A344,"Expired on shift date","OK")),"Not on the roster"))</f>
        <v/>
      </c>
      <c r="P344" s="27">
        <f>IF(OR(K344="Confirmed",K344="Completed"),1,0)</f>
        <v/>
      </c>
      <c r="Q344" s="14" t="n"/>
    </row>
    <row r="345">
      <c r="A345" s="20" t="n"/>
      <c r="B345" s="21">
        <f>IF(A345="","",TEXT(A345,"ddd"))</f>
        <v/>
      </c>
      <c r="C345" s="14" t="n"/>
      <c r="D345" s="14" t="n"/>
      <c r="E345" s="14" t="n"/>
      <c r="F345" s="22" t="n"/>
      <c r="G345" s="22" t="n"/>
      <c r="H345" s="23" t="n"/>
      <c r="I345" s="24">
        <f>IF(OR(F345="",G345=""),"",ROUND(MAX(0,MOD(G345-F345,1)*24-N(H345)/60),2))</f>
        <v/>
      </c>
      <c r="J345" s="14" t="n"/>
      <c r="K345" s="14" t="n"/>
      <c r="L345" s="25" t="n"/>
      <c r="M345" s="26">
        <f>IF(OR(I345="",L345=""),"",ROUND(I345*L345,2))</f>
        <v/>
      </c>
      <c r="N345" s="24">
        <f>IF(OR(A345="",I345="",J345="",P345=0),"",SUMIFS($I$5:$I$404,$J$5:$J$404,J345,$A$5:$A$404,A345,$P$5:$P$404,1))</f>
        <v/>
      </c>
      <c r="O345" s="19">
        <f>IF(J345="","",IFERROR(IF(INDEX(Roster!$K$5:$K$204,MATCH(J345,Roster!$A$5:$A$204,0))="","No license on file",IF(INDEX(Roster!$K$5:$K$204,MATCH(J345,Roster!$A$5:$A$204,0))&lt;A345,"Expired on shift date","OK")),"Not on the roster"))</f>
        <v/>
      </c>
      <c r="P345" s="27">
        <f>IF(OR(K345="Confirmed",K345="Completed"),1,0)</f>
        <v/>
      </c>
      <c r="Q345" s="14" t="n"/>
    </row>
    <row r="346">
      <c r="A346" s="20" t="n"/>
      <c r="B346" s="21">
        <f>IF(A346="","",TEXT(A346,"ddd"))</f>
        <v/>
      </c>
      <c r="C346" s="14" t="n"/>
      <c r="D346" s="14" t="n"/>
      <c r="E346" s="14" t="n"/>
      <c r="F346" s="22" t="n"/>
      <c r="G346" s="22" t="n"/>
      <c r="H346" s="23" t="n"/>
      <c r="I346" s="24">
        <f>IF(OR(F346="",G346=""),"",ROUND(MAX(0,MOD(G346-F346,1)*24-N(H346)/60),2))</f>
        <v/>
      </c>
      <c r="J346" s="14" t="n"/>
      <c r="K346" s="14" t="n"/>
      <c r="L346" s="25" t="n"/>
      <c r="M346" s="26">
        <f>IF(OR(I346="",L346=""),"",ROUND(I346*L346,2))</f>
        <v/>
      </c>
      <c r="N346" s="24">
        <f>IF(OR(A346="",I346="",J346="",P346=0),"",SUMIFS($I$5:$I$404,$J$5:$J$404,J346,$A$5:$A$404,A346,$P$5:$P$404,1))</f>
        <v/>
      </c>
      <c r="O346" s="19">
        <f>IF(J346="","",IFERROR(IF(INDEX(Roster!$K$5:$K$204,MATCH(J346,Roster!$A$5:$A$204,0))="","No license on file",IF(INDEX(Roster!$K$5:$K$204,MATCH(J346,Roster!$A$5:$A$204,0))&lt;A346,"Expired on shift date","OK")),"Not on the roster"))</f>
        <v/>
      </c>
      <c r="P346" s="27">
        <f>IF(OR(K346="Confirmed",K346="Completed"),1,0)</f>
        <v/>
      </c>
      <c r="Q346" s="14" t="n"/>
    </row>
    <row r="347">
      <c r="A347" s="20" t="n"/>
      <c r="B347" s="21">
        <f>IF(A347="","",TEXT(A347,"ddd"))</f>
        <v/>
      </c>
      <c r="C347" s="14" t="n"/>
      <c r="D347" s="14" t="n"/>
      <c r="E347" s="14" t="n"/>
      <c r="F347" s="22" t="n"/>
      <c r="G347" s="22" t="n"/>
      <c r="H347" s="23" t="n"/>
      <c r="I347" s="24">
        <f>IF(OR(F347="",G347=""),"",ROUND(MAX(0,MOD(G347-F347,1)*24-N(H347)/60),2))</f>
        <v/>
      </c>
      <c r="J347" s="14" t="n"/>
      <c r="K347" s="14" t="n"/>
      <c r="L347" s="25" t="n"/>
      <c r="M347" s="26">
        <f>IF(OR(I347="",L347=""),"",ROUND(I347*L347,2))</f>
        <v/>
      </c>
      <c r="N347" s="24">
        <f>IF(OR(A347="",I347="",J347="",P347=0),"",SUMIFS($I$5:$I$404,$J$5:$J$404,J347,$A$5:$A$404,A347,$P$5:$P$404,1))</f>
        <v/>
      </c>
      <c r="O347" s="19">
        <f>IF(J347="","",IFERROR(IF(INDEX(Roster!$K$5:$K$204,MATCH(J347,Roster!$A$5:$A$204,0))="","No license on file",IF(INDEX(Roster!$K$5:$K$204,MATCH(J347,Roster!$A$5:$A$204,0))&lt;A347,"Expired on shift date","OK")),"Not on the roster"))</f>
        <v/>
      </c>
      <c r="P347" s="27">
        <f>IF(OR(K347="Confirmed",K347="Completed"),1,0)</f>
        <v/>
      </c>
      <c r="Q347" s="14" t="n"/>
    </row>
    <row r="348">
      <c r="A348" s="20" t="n"/>
      <c r="B348" s="21">
        <f>IF(A348="","",TEXT(A348,"ddd"))</f>
        <v/>
      </c>
      <c r="C348" s="14" t="n"/>
      <c r="D348" s="14" t="n"/>
      <c r="E348" s="14" t="n"/>
      <c r="F348" s="22" t="n"/>
      <c r="G348" s="22" t="n"/>
      <c r="H348" s="23" t="n"/>
      <c r="I348" s="24">
        <f>IF(OR(F348="",G348=""),"",ROUND(MAX(0,MOD(G348-F348,1)*24-N(H348)/60),2))</f>
        <v/>
      </c>
      <c r="J348" s="14" t="n"/>
      <c r="K348" s="14" t="n"/>
      <c r="L348" s="25" t="n"/>
      <c r="M348" s="26">
        <f>IF(OR(I348="",L348=""),"",ROUND(I348*L348,2))</f>
        <v/>
      </c>
      <c r="N348" s="24">
        <f>IF(OR(A348="",I348="",J348="",P348=0),"",SUMIFS($I$5:$I$404,$J$5:$J$404,J348,$A$5:$A$404,A348,$P$5:$P$404,1))</f>
        <v/>
      </c>
      <c r="O348" s="19">
        <f>IF(J348="","",IFERROR(IF(INDEX(Roster!$K$5:$K$204,MATCH(J348,Roster!$A$5:$A$204,0))="","No license on file",IF(INDEX(Roster!$K$5:$K$204,MATCH(J348,Roster!$A$5:$A$204,0))&lt;A348,"Expired on shift date","OK")),"Not on the roster"))</f>
        <v/>
      </c>
      <c r="P348" s="27">
        <f>IF(OR(K348="Confirmed",K348="Completed"),1,0)</f>
        <v/>
      </c>
      <c r="Q348" s="14" t="n"/>
    </row>
    <row r="349">
      <c r="A349" s="20" t="n"/>
      <c r="B349" s="21">
        <f>IF(A349="","",TEXT(A349,"ddd"))</f>
        <v/>
      </c>
      <c r="C349" s="14" t="n"/>
      <c r="D349" s="14" t="n"/>
      <c r="E349" s="14" t="n"/>
      <c r="F349" s="22" t="n"/>
      <c r="G349" s="22" t="n"/>
      <c r="H349" s="23" t="n"/>
      <c r="I349" s="24">
        <f>IF(OR(F349="",G349=""),"",ROUND(MAX(0,MOD(G349-F349,1)*24-N(H349)/60),2))</f>
        <v/>
      </c>
      <c r="J349" s="14" t="n"/>
      <c r="K349" s="14" t="n"/>
      <c r="L349" s="25" t="n"/>
      <c r="M349" s="26">
        <f>IF(OR(I349="",L349=""),"",ROUND(I349*L349,2))</f>
        <v/>
      </c>
      <c r="N349" s="24">
        <f>IF(OR(A349="",I349="",J349="",P349=0),"",SUMIFS($I$5:$I$404,$J$5:$J$404,J349,$A$5:$A$404,A349,$P$5:$P$404,1))</f>
        <v/>
      </c>
      <c r="O349" s="19">
        <f>IF(J349="","",IFERROR(IF(INDEX(Roster!$K$5:$K$204,MATCH(J349,Roster!$A$5:$A$204,0))="","No license on file",IF(INDEX(Roster!$K$5:$K$204,MATCH(J349,Roster!$A$5:$A$204,0))&lt;A349,"Expired on shift date","OK")),"Not on the roster"))</f>
        <v/>
      </c>
      <c r="P349" s="27">
        <f>IF(OR(K349="Confirmed",K349="Completed"),1,0)</f>
        <v/>
      </c>
      <c r="Q349" s="14" t="n"/>
    </row>
    <row r="350">
      <c r="A350" s="20" t="n"/>
      <c r="B350" s="21">
        <f>IF(A350="","",TEXT(A350,"ddd"))</f>
        <v/>
      </c>
      <c r="C350" s="14" t="n"/>
      <c r="D350" s="14" t="n"/>
      <c r="E350" s="14" t="n"/>
      <c r="F350" s="22" t="n"/>
      <c r="G350" s="22" t="n"/>
      <c r="H350" s="23" t="n"/>
      <c r="I350" s="24">
        <f>IF(OR(F350="",G350=""),"",ROUND(MAX(0,MOD(G350-F350,1)*24-N(H350)/60),2))</f>
        <v/>
      </c>
      <c r="J350" s="14" t="n"/>
      <c r="K350" s="14" t="n"/>
      <c r="L350" s="25" t="n"/>
      <c r="M350" s="26">
        <f>IF(OR(I350="",L350=""),"",ROUND(I350*L350,2))</f>
        <v/>
      </c>
      <c r="N350" s="24">
        <f>IF(OR(A350="",I350="",J350="",P350=0),"",SUMIFS($I$5:$I$404,$J$5:$J$404,J350,$A$5:$A$404,A350,$P$5:$P$404,1))</f>
        <v/>
      </c>
      <c r="O350" s="19">
        <f>IF(J350="","",IFERROR(IF(INDEX(Roster!$K$5:$K$204,MATCH(J350,Roster!$A$5:$A$204,0))="","No license on file",IF(INDEX(Roster!$K$5:$K$204,MATCH(J350,Roster!$A$5:$A$204,0))&lt;A350,"Expired on shift date","OK")),"Not on the roster"))</f>
        <v/>
      </c>
      <c r="P350" s="27">
        <f>IF(OR(K350="Confirmed",K350="Completed"),1,0)</f>
        <v/>
      </c>
      <c r="Q350" s="14" t="n"/>
    </row>
    <row r="351">
      <c r="A351" s="20" t="n"/>
      <c r="B351" s="21">
        <f>IF(A351="","",TEXT(A351,"ddd"))</f>
        <v/>
      </c>
      <c r="C351" s="14" t="n"/>
      <c r="D351" s="14" t="n"/>
      <c r="E351" s="14" t="n"/>
      <c r="F351" s="22" t="n"/>
      <c r="G351" s="22" t="n"/>
      <c r="H351" s="23" t="n"/>
      <c r="I351" s="24">
        <f>IF(OR(F351="",G351=""),"",ROUND(MAX(0,MOD(G351-F351,1)*24-N(H351)/60),2))</f>
        <v/>
      </c>
      <c r="J351" s="14" t="n"/>
      <c r="K351" s="14" t="n"/>
      <c r="L351" s="25" t="n"/>
      <c r="M351" s="26">
        <f>IF(OR(I351="",L351=""),"",ROUND(I351*L351,2))</f>
        <v/>
      </c>
      <c r="N351" s="24">
        <f>IF(OR(A351="",I351="",J351="",P351=0),"",SUMIFS($I$5:$I$404,$J$5:$J$404,J351,$A$5:$A$404,A351,$P$5:$P$404,1))</f>
        <v/>
      </c>
      <c r="O351" s="19">
        <f>IF(J351="","",IFERROR(IF(INDEX(Roster!$K$5:$K$204,MATCH(J351,Roster!$A$5:$A$204,0))="","No license on file",IF(INDEX(Roster!$K$5:$K$204,MATCH(J351,Roster!$A$5:$A$204,0))&lt;A351,"Expired on shift date","OK")),"Not on the roster"))</f>
        <v/>
      </c>
      <c r="P351" s="27">
        <f>IF(OR(K351="Confirmed",K351="Completed"),1,0)</f>
        <v/>
      </c>
      <c r="Q351" s="14" t="n"/>
    </row>
    <row r="352">
      <c r="A352" s="20" t="n"/>
      <c r="B352" s="21">
        <f>IF(A352="","",TEXT(A352,"ddd"))</f>
        <v/>
      </c>
      <c r="C352" s="14" t="n"/>
      <c r="D352" s="14" t="n"/>
      <c r="E352" s="14" t="n"/>
      <c r="F352" s="22" t="n"/>
      <c r="G352" s="22" t="n"/>
      <c r="H352" s="23" t="n"/>
      <c r="I352" s="24">
        <f>IF(OR(F352="",G352=""),"",ROUND(MAX(0,MOD(G352-F352,1)*24-N(H352)/60),2))</f>
        <v/>
      </c>
      <c r="J352" s="14" t="n"/>
      <c r="K352" s="14" t="n"/>
      <c r="L352" s="25" t="n"/>
      <c r="M352" s="26">
        <f>IF(OR(I352="",L352=""),"",ROUND(I352*L352,2))</f>
        <v/>
      </c>
      <c r="N352" s="24">
        <f>IF(OR(A352="",I352="",J352="",P352=0),"",SUMIFS($I$5:$I$404,$J$5:$J$404,J352,$A$5:$A$404,A352,$P$5:$P$404,1))</f>
        <v/>
      </c>
      <c r="O352" s="19">
        <f>IF(J352="","",IFERROR(IF(INDEX(Roster!$K$5:$K$204,MATCH(J352,Roster!$A$5:$A$204,0))="","No license on file",IF(INDEX(Roster!$K$5:$K$204,MATCH(J352,Roster!$A$5:$A$204,0))&lt;A352,"Expired on shift date","OK")),"Not on the roster"))</f>
        <v/>
      </c>
      <c r="P352" s="27">
        <f>IF(OR(K352="Confirmed",K352="Completed"),1,0)</f>
        <v/>
      </c>
      <c r="Q352" s="14" t="n"/>
    </row>
    <row r="353">
      <c r="A353" s="20" t="n"/>
      <c r="B353" s="21">
        <f>IF(A353="","",TEXT(A353,"ddd"))</f>
        <v/>
      </c>
      <c r="C353" s="14" t="n"/>
      <c r="D353" s="14" t="n"/>
      <c r="E353" s="14" t="n"/>
      <c r="F353" s="22" t="n"/>
      <c r="G353" s="22" t="n"/>
      <c r="H353" s="23" t="n"/>
      <c r="I353" s="24">
        <f>IF(OR(F353="",G353=""),"",ROUND(MAX(0,MOD(G353-F353,1)*24-N(H353)/60),2))</f>
        <v/>
      </c>
      <c r="J353" s="14" t="n"/>
      <c r="K353" s="14" t="n"/>
      <c r="L353" s="25" t="n"/>
      <c r="M353" s="26">
        <f>IF(OR(I353="",L353=""),"",ROUND(I353*L353,2))</f>
        <v/>
      </c>
      <c r="N353" s="24">
        <f>IF(OR(A353="",I353="",J353="",P353=0),"",SUMIFS($I$5:$I$404,$J$5:$J$404,J353,$A$5:$A$404,A353,$P$5:$P$404,1))</f>
        <v/>
      </c>
      <c r="O353" s="19">
        <f>IF(J353="","",IFERROR(IF(INDEX(Roster!$K$5:$K$204,MATCH(J353,Roster!$A$5:$A$204,0))="","No license on file",IF(INDEX(Roster!$K$5:$K$204,MATCH(J353,Roster!$A$5:$A$204,0))&lt;A353,"Expired on shift date","OK")),"Not on the roster"))</f>
        <v/>
      </c>
      <c r="P353" s="27">
        <f>IF(OR(K353="Confirmed",K353="Completed"),1,0)</f>
        <v/>
      </c>
      <c r="Q353" s="14" t="n"/>
    </row>
    <row r="354">
      <c r="A354" s="20" t="n"/>
      <c r="B354" s="21">
        <f>IF(A354="","",TEXT(A354,"ddd"))</f>
        <v/>
      </c>
      <c r="C354" s="14" t="n"/>
      <c r="D354" s="14" t="n"/>
      <c r="E354" s="14" t="n"/>
      <c r="F354" s="22" t="n"/>
      <c r="G354" s="22" t="n"/>
      <c r="H354" s="23" t="n"/>
      <c r="I354" s="24">
        <f>IF(OR(F354="",G354=""),"",ROUND(MAX(0,MOD(G354-F354,1)*24-N(H354)/60),2))</f>
        <v/>
      </c>
      <c r="J354" s="14" t="n"/>
      <c r="K354" s="14" t="n"/>
      <c r="L354" s="25" t="n"/>
      <c r="M354" s="26">
        <f>IF(OR(I354="",L354=""),"",ROUND(I354*L354,2))</f>
        <v/>
      </c>
      <c r="N354" s="24">
        <f>IF(OR(A354="",I354="",J354="",P354=0),"",SUMIFS($I$5:$I$404,$J$5:$J$404,J354,$A$5:$A$404,A354,$P$5:$P$404,1))</f>
        <v/>
      </c>
      <c r="O354" s="19">
        <f>IF(J354="","",IFERROR(IF(INDEX(Roster!$K$5:$K$204,MATCH(J354,Roster!$A$5:$A$204,0))="","No license on file",IF(INDEX(Roster!$K$5:$K$204,MATCH(J354,Roster!$A$5:$A$204,0))&lt;A354,"Expired on shift date","OK")),"Not on the roster"))</f>
        <v/>
      </c>
      <c r="P354" s="27">
        <f>IF(OR(K354="Confirmed",K354="Completed"),1,0)</f>
        <v/>
      </c>
      <c r="Q354" s="14" t="n"/>
    </row>
    <row r="355">
      <c r="A355" s="20" t="n"/>
      <c r="B355" s="21">
        <f>IF(A355="","",TEXT(A355,"ddd"))</f>
        <v/>
      </c>
      <c r="C355" s="14" t="n"/>
      <c r="D355" s="14" t="n"/>
      <c r="E355" s="14" t="n"/>
      <c r="F355" s="22" t="n"/>
      <c r="G355" s="22" t="n"/>
      <c r="H355" s="23" t="n"/>
      <c r="I355" s="24">
        <f>IF(OR(F355="",G355=""),"",ROUND(MAX(0,MOD(G355-F355,1)*24-N(H355)/60),2))</f>
        <v/>
      </c>
      <c r="J355" s="14" t="n"/>
      <c r="K355" s="14" t="n"/>
      <c r="L355" s="25" t="n"/>
      <c r="M355" s="26">
        <f>IF(OR(I355="",L355=""),"",ROUND(I355*L355,2))</f>
        <v/>
      </c>
      <c r="N355" s="24">
        <f>IF(OR(A355="",I355="",J355="",P355=0),"",SUMIFS($I$5:$I$404,$J$5:$J$404,J355,$A$5:$A$404,A355,$P$5:$P$404,1))</f>
        <v/>
      </c>
      <c r="O355" s="19">
        <f>IF(J355="","",IFERROR(IF(INDEX(Roster!$K$5:$K$204,MATCH(J355,Roster!$A$5:$A$204,0))="","No license on file",IF(INDEX(Roster!$K$5:$K$204,MATCH(J355,Roster!$A$5:$A$204,0))&lt;A355,"Expired on shift date","OK")),"Not on the roster"))</f>
        <v/>
      </c>
      <c r="P355" s="27">
        <f>IF(OR(K355="Confirmed",K355="Completed"),1,0)</f>
        <v/>
      </c>
      <c r="Q355" s="14" t="n"/>
    </row>
    <row r="356">
      <c r="A356" s="20" t="n"/>
      <c r="B356" s="21">
        <f>IF(A356="","",TEXT(A356,"ddd"))</f>
        <v/>
      </c>
      <c r="C356" s="14" t="n"/>
      <c r="D356" s="14" t="n"/>
      <c r="E356" s="14" t="n"/>
      <c r="F356" s="22" t="n"/>
      <c r="G356" s="22" t="n"/>
      <c r="H356" s="23" t="n"/>
      <c r="I356" s="24">
        <f>IF(OR(F356="",G356=""),"",ROUND(MAX(0,MOD(G356-F356,1)*24-N(H356)/60),2))</f>
        <v/>
      </c>
      <c r="J356" s="14" t="n"/>
      <c r="K356" s="14" t="n"/>
      <c r="L356" s="25" t="n"/>
      <c r="M356" s="26">
        <f>IF(OR(I356="",L356=""),"",ROUND(I356*L356,2))</f>
        <v/>
      </c>
      <c r="N356" s="24">
        <f>IF(OR(A356="",I356="",J356="",P356=0),"",SUMIFS($I$5:$I$404,$J$5:$J$404,J356,$A$5:$A$404,A356,$P$5:$P$404,1))</f>
        <v/>
      </c>
      <c r="O356" s="19">
        <f>IF(J356="","",IFERROR(IF(INDEX(Roster!$K$5:$K$204,MATCH(J356,Roster!$A$5:$A$204,0))="","No license on file",IF(INDEX(Roster!$K$5:$K$204,MATCH(J356,Roster!$A$5:$A$204,0))&lt;A356,"Expired on shift date","OK")),"Not on the roster"))</f>
        <v/>
      </c>
      <c r="P356" s="27">
        <f>IF(OR(K356="Confirmed",K356="Completed"),1,0)</f>
        <v/>
      </c>
      <c r="Q356" s="14" t="n"/>
    </row>
    <row r="357">
      <c r="A357" s="20" t="n"/>
      <c r="B357" s="21">
        <f>IF(A357="","",TEXT(A357,"ddd"))</f>
        <v/>
      </c>
      <c r="C357" s="14" t="n"/>
      <c r="D357" s="14" t="n"/>
      <c r="E357" s="14" t="n"/>
      <c r="F357" s="22" t="n"/>
      <c r="G357" s="22" t="n"/>
      <c r="H357" s="23" t="n"/>
      <c r="I357" s="24">
        <f>IF(OR(F357="",G357=""),"",ROUND(MAX(0,MOD(G357-F357,1)*24-N(H357)/60),2))</f>
        <v/>
      </c>
      <c r="J357" s="14" t="n"/>
      <c r="K357" s="14" t="n"/>
      <c r="L357" s="25" t="n"/>
      <c r="M357" s="26">
        <f>IF(OR(I357="",L357=""),"",ROUND(I357*L357,2))</f>
        <v/>
      </c>
      <c r="N357" s="24">
        <f>IF(OR(A357="",I357="",J357="",P357=0),"",SUMIFS($I$5:$I$404,$J$5:$J$404,J357,$A$5:$A$404,A357,$P$5:$P$404,1))</f>
        <v/>
      </c>
      <c r="O357" s="19">
        <f>IF(J357="","",IFERROR(IF(INDEX(Roster!$K$5:$K$204,MATCH(J357,Roster!$A$5:$A$204,0))="","No license on file",IF(INDEX(Roster!$K$5:$K$204,MATCH(J357,Roster!$A$5:$A$204,0))&lt;A357,"Expired on shift date","OK")),"Not on the roster"))</f>
        <v/>
      </c>
      <c r="P357" s="27">
        <f>IF(OR(K357="Confirmed",K357="Completed"),1,0)</f>
        <v/>
      </c>
      <c r="Q357" s="14" t="n"/>
    </row>
    <row r="358">
      <c r="A358" s="20" t="n"/>
      <c r="B358" s="21">
        <f>IF(A358="","",TEXT(A358,"ddd"))</f>
        <v/>
      </c>
      <c r="C358" s="14" t="n"/>
      <c r="D358" s="14" t="n"/>
      <c r="E358" s="14" t="n"/>
      <c r="F358" s="22" t="n"/>
      <c r="G358" s="22" t="n"/>
      <c r="H358" s="23" t="n"/>
      <c r="I358" s="24">
        <f>IF(OR(F358="",G358=""),"",ROUND(MAX(0,MOD(G358-F358,1)*24-N(H358)/60),2))</f>
        <v/>
      </c>
      <c r="J358" s="14" t="n"/>
      <c r="K358" s="14" t="n"/>
      <c r="L358" s="25" t="n"/>
      <c r="M358" s="26">
        <f>IF(OR(I358="",L358=""),"",ROUND(I358*L358,2))</f>
        <v/>
      </c>
      <c r="N358" s="24">
        <f>IF(OR(A358="",I358="",J358="",P358=0),"",SUMIFS($I$5:$I$404,$J$5:$J$404,J358,$A$5:$A$404,A358,$P$5:$P$404,1))</f>
        <v/>
      </c>
      <c r="O358" s="19">
        <f>IF(J358="","",IFERROR(IF(INDEX(Roster!$K$5:$K$204,MATCH(J358,Roster!$A$5:$A$204,0))="","No license on file",IF(INDEX(Roster!$K$5:$K$204,MATCH(J358,Roster!$A$5:$A$204,0))&lt;A358,"Expired on shift date","OK")),"Not on the roster"))</f>
        <v/>
      </c>
      <c r="P358" s="27">
        <f>IF(OR(K358="Confirmed",K358="Completed"),1,0)</f>
        <v/>
      </c>
      <c r="Q358" s="14" t="n"/>
    </row>
    <row r="359">
      <c r="A359" s="20" t="n"/>
      <c r="B359" s="21">
        <f>IF(A359="","",TEXT(A359,"ddd"))</f>
        <v/>
      </c>
      <c r="C359" s="14" t="n"/>
      <c r="D359" s="14" t="n"/>
      <c r="E359" s="14" t="n"/>
      <c r="F359" s="22" t="n"/>
      <c r="G359" s="22" t="n"/>
      <c r="H359" s="23" t="n"/>
      <c r="I359" s="24">
        <f>IF(OR(F359="",G359=""),"",ROUND(MAX(0,MOD(G359-F359,1)*24-N(H359)/60),2))</f>
        <v/>
      </c>
      <c r="J359" s="14" t="n"/>
      <c r="K359" s="14" t="n"/>
      <c r="L359" s="25" t="n"/>
      <c r="M359" s="26">
        <f>IF(OR(I359="",L359=""),"",ROUND(I359*L359,2))</f>
        <v/>
      </c>
      <c r="N359" s="24">
        <f>IF(OR(A359="",I359="",J359="",P359=0),"",SUMIFS($I$5:$I$404,$J$5:$J$404,J359,$A$5:$A$404,A359,$P$5:$P$404,1))</f>
        <v/>
      </c>
      <c r="O359" s="19">
        <f>IF(J359="","",IFERROR(IF(INDEX(Roster!$K$5:$K$204,MATCH(J359,Roster!$A$5:$A$204,0))="","No license on file",IF(INDEX(Roster!$K$5:$K$204,MATCH(J359,Roster!$A$5:$A$204,0))&lt;A359,"Expired on shift date","OK")),"Not on the roster"))</f>
        <v/>
      </c>
      <c r="P359" s="27">
        <f>IF(OR(K359="Confirmed",K359="Completed"),1,0)</f>
        <v/>
      </c>
      <c r="Q359" s="14" t="n"/>
    </row>
    <row r="360">
      <c r="A360" s="20" t="n"/>
      <c r="B360" s="21">
        <f>IF(A360="","",TEXT(A360,"ddd"))</f>
        <v/>
      </c>
      <c r="C360" s="14" t="n"/>
      <c r="D360" s="14" t="n"/>
      <c r="E360" s="14" t="n"/>
      <c r="F360" s="22" t="n"/>
      <c r="G360" s="22" t="n"/>
      <c r="H360" s="23" t="n"/>
      <c r="I360" s="24">
        <f>IF(OR(F360="",G360=""),"",ROUND(MAX(0,MOD(G360-F360,1)*24-N(H360)/60),2))</f>
        <v/>
      </c>
      <c r="J360" s="14" t="n"/>
      <c r="K360" s="14" t="n"/>
      <c r="L360" s="25" t="n"/>
      <c r="M360" s="26">
        <f>IF(OR(I360="",L360=""),"",ROUND(I360*L360,2))</f>
        <v/>
      </c>
      <c r="N360" s="24">
        <f>IF(OR(A360="",I360="",J360="",P360=0),"",SUMIFS($I$5:$I$404,$J$5:$J$404,J360,$A$5:$A$404,A360,$P$5:$P$404,1))</f>
        <v/>
      </c>
      <c r="O360" s="19">
        <f>IF(J360="","",IFERROR(IF(INDEX(Roster!$K$5:$K$204,MATCH(J360,Roster!$A$5:$A$204,0))="","No license on file",IF(INDEX(Roster!$K$5:$K$204,MATCH(J360,Roster!$A$5:$A$204,0))&lt;A360,"Expired on shift date","OK")),"Not on the roster"))</f>
        <v/>
      </c>
      <c r="P360" s="27">
        <f>IF(OR(K360="Confirmed",K360="Completed"),1,0)</f>
        <v/>
      </c>
      <c r="Q360" s="14" t="n"/>
    </row>
    <row r="361">
      <c r="A361" s="20" t="n"/>
      <c r="B361" s="21">
        <f>IF(A361="","",TEXT(A361,"ddd"))</f>
        <v/>
      </c>
      <c r="C361" s="14" t="n"/>
      <c r="D361" s="14" t="n"/>
      <c r="E361" s="14" t="n"/>
      <c r="F361" s="22" t="n"/>
      <c r="G361" s="22" t="n"/>
      <c r="H361" s="23" t="n"/>
      <c r="I361" s="24">
        <f>IF(OR(F361="",G361=""),"",ROUND(MAX(0,MOD(G361-F361,1)*24-N(H361)/60),2))</f>
        <v/>
      </c>
      <c r="J361" s="14" t="n"/>
      <c r="K361" s="14" t="n"/>
      <c r="L361" s="25" t="n"/>
      <c r="M361" s="26">
        <f>IF(OR(I361="",L361=""),"",ROUND(I361*L361,2))</f>
        <v/>
      </c>
      <c r="N361" s="24">
        <f>IF(OR(A361="",I361="",J361="",P361=0),"",SUMIFS($I$5:$I$404,$J$5:$J$404,J361,$A$5:$A$404,A361,$P$5:$P$404,1))</f>
        <v/>
      </c>
      <c r="O361" s="19">
        <f>IF(J361="","",IFERROR(IF(INDEX(Roster!$K$5:$K$204,MATCH(J361,Roster!$A$5:$A$204,0))="","No license on file",IF(INDEX(Roster!$K$5:$K$204,MATCH(J361,Roster!$A$5:$A$204,0))&lt;A361,"Expired on shift date","OK")),"Not on the roster"))</f>
        <v/>
      </c>
      <c r="P361" s="27">
        <f>IF(OR(K361="Confirmed",K361="Completed"),1,0)</f>
        <v/>
      </c>
      <c r="Q361" s="14" t="n"/>
    </row>
    <row r="362">
      <c r="A362" s="20" t="n"/>
      <c r="B362" s="21">
        <f>IF(A362="","",TEXT(A362,"ddd"))</f>
        <v/>
      </c>
      <c r="C362" s="14" t="n"/>
      <c r="D362" s="14" t="n"/>
      <c r="E362" s="14" t="n"/>
      <c r="F362" s="22" t="n"/>
      <c r="G362" s="22" t="n"/>
      <c r="H362" s="23" t="n"/>
      <c r="I362" s="24">
        <f>IF(OR(F362="",G362=""),"",ROUND(MAX(0,MOD(G362-F362,1)*24-N(H362)/60),2))</f>
        <v/>
      </c>
      <c r="J362" s="14" t="n"/>
      <c r="K362" s="14" t="n"/>
      <c r="L362" s="25" t="n"/>
      <c r="M362" s="26">
        <f>IF(OR(I362="",L362=""),"",ROUND(I362*L362,2))</f>
        <v/>
      </c>
      <c r="N362" s="24">
        <f>IF(OR(A362="",I362="",J362="",P362=0),"",SUMIFS($I$5:$I$404,$J$5:$J$404,J362,$A$5:$A$404,A362,$P$5:$P$404,1))</f>
        <v/>
      </c>
      <c r="O362" s="19">
        <f>IF(J362="","",IFERROR(IF(INDEX(Roster!$K$5:$K$204,MATCH(J362,Roster!$A$5:$A$204,0))="","No license on file",IF(INDEX(Roster!$K$5:$K$204,MATCH(J362,Roster!$A$5:$A$204,0))&lt;A362,"Expired on shift date","OK")),"Not on the roster"))</f>
        <v/>
      </c>
      <c r="P362" s="27">
        <f>IF(OR(K362="Confirmed",K362="Completed"),1,0)</f>
        <v/>
      </c>
      <c r="Q362" s="14" t="n"/>
    </row>
    <row r="363">
      <c r="A363" s="20" t="n"/>
      <c r="B363" s="21">
        <f>IF(A363="","",TEXT(A363,"ddd"))</f>
        <v/>
      </c>
      <c r="C363" s="14" t="n"/>
      <c r="D363" s="14" t="n"/>
      <c r="E363" s="14" t="n"/>
      <c r="F363" s="22" t="n"/>
      <c r="G363" s="22" t="n"/>
      <c r="H363" s="23" t="n"/>
      <c r="I363" s="24">
        <f>IF(OR(F363="",G363=""),"",ROUND(MAX(0,MOD(G363-F363,1)*24-N(H363)/60),2))</f>
        <v/>
      </c>
      <c r="J363" s="14" t="n"/>
      <c r="K363" s="14" t="n"/>
      <c r="L363" s="25" t="n"/>
      <c r="M363" s="26">
        <f>IF(OR(I363="",L363=""),"",ROUND(I363*L363,2))</f>
        <v/>
      </c>
      <c r="N363" s="24">
        <f>IF(OR(A363="",I363="",J363="",P363=0),"",SUMIFS($I$5:$I$404,$J$5:$J$404,J363,$A$5:$A$404,A363,$P$5:$P$404,1))</f>
        <v/>
      </c>
      <c r="O363" s="19">
        <f>IF(J363="","",IFERROR(IF(INDEX(Roster!$K$5:$K$204,MATCH(J363,Roster!$A$5:$A$204,0))="","No license on file",IF(INDEX(Roster!$K$5:$K$204,MATCH(J363,Roster!$A$5:$A$204,0))&lt;A363,"Expired on shift date","OK")),"Not on the roster"))</f>
        <v/>
      </c>
      <c r="P363" s="27">
        <f>IF(OR(K363="Confirmed",K363="Completed"),1,0)</f>
        <v/>
      </c>
      <c r="Q363" s="14" t="n"/>
    </row>
    <row r="364">
      <c r="A364" s="20" t="n"/>
      <c r="B364" s="21">
        <f>IF(A364="","",TEXT(A364,"ddd"))</f>
        <v/>
      </c>
      <c r="C364" s="14" t="n"/>
      <c r="D364" s="14" t="n"/>
      <c r="E364" s="14" t="n"/>
      <c r="F364" s="22" t="n"/>
      <c r="G364" s="22" t="n"/>
      <c r="H364" s="23" t="n"/>
      <c r="I364" s="24">
        <f>IF(OR(F364="",G364=""),"",ROUND(MAX(0,MOD(G364-F364,1)*24-N(H364)/60),2))</f>
        <v/>
      </c>
      <c r="J364" s="14" t="n"/>
      <c r="K364" s="14" t="n"/>
      <c r="L364" s="25" t="n"/>
      <c r="M364" s="26">
        <f>IF(OR(I364="",L364=""),"",ROUND(I364*L364,2))</f>
        <v/>
      </c>
      <c r="N364" s="24">
        <f>IF(OR(A364="",I364="",J364="",P364=0),"",SUMIFS($I$5:$I$404,$J$5:$J$404,J364,$A$5:$A$404,A364,$P$5:$P$404,1))</f>
        <v/>
      </c>
      <c r="O364" s="19">
        <f>IF(J364="","",IFERROR(IF(INDEX(Roster!$K$5:$K$204,MATCH(J364,Roster!$A$5:$A$204,0))="","No license on file",IF(INDEX(Roster!$K$5:$K$204,MATCH(J364,Roster!$A$5:$A$204,0))&lt;A364,"Expired on shift date","OK")),"Not on the roster"))</f>
        <v/>
      </c>
      <c r="P364" s="27">
        <f>IF(OR(K364="Confirmed",K364="Completed"),1,0)</f>
        <v/>
      </c>
      <c r="Q364" s="14" t="n"/>
    </row>
    <row r="365">
      <c r="A365" s="20" t="n"/>
      <c r="B365" s="21">
        <f>IF(A365="","",TEXT(A365,"ddd"))</f>
        <v/>
      </c>
      <c r="C365" s="14" t="n"/>
      <c r="D365" s="14" t="n"/>
      <c r="E365" s="14" t="n"/>
      <c r="F365" s="22" t="n"/>
      <c r="G365" s="22" t="n"/>
      <c r="H365" s="23" t="n"/>
      <c r="I365" s="24">
        <f>IF(OR(F365="",G365=""),"",ROUND(MAX(0,MOD(G365-F365,1)*24-N(H365)/60),2))</f>
        <v/>
      </c>
      <c r="J365" s="14" t="n"/>
      <c r="K365" s="14" t="n"/>
      <c r="L365" s="25" t="n"/>
      <c r="M365" s="26">
        <f>IF(OR(I365="",L365=""),"",ROUND(I365*L365,2))</f>
        <v/>
      </c>
      <c r="N365" s="24">
        <f>IF(OR(A365="",I365="",J365="",P365=0),"",SUMIFS($I$5:$I$404,$J$5:$J$404,J365,$A$5:$A$404,A365,$P$5:$P$404,1))</f>
        <v/>
      </c>
      <c r="O365" s="19">
        <f>IF(J365="","",IFERROR(IF(INDEX(Roster!$K$5:$K$204,MATCH(J365,Roster!$A$5:$A$204,0))="","No license on file",IF(INDEX(Roster!$K$5:$K$204,MATCH(J365,Roster!$A$5:$A$204,0))&lt;A365,"Expired on shift date","OK")),"Not on the roster"))</f>
        <v/>
      </c>
      <c r="P365" s="27">
        <f>IF(OR(K365="Confirmed",K365="Completed"),1,0)</f>
        <v/>
      </c>
      <c r="Q365" s="14" t="n"/>
    </row>
    <row r="366">
      <c r="A366" s="20" t="n"/>
      <c r="B366" s="21">
        <f>IF(A366="","",TEXT(A366,"ddd"))</f>
        <v/>
      </c>
      <c r="C366" s="14" t="n"/>
      <c r="D366" s="14" t="n"/>
      <c r="E366" s="14" t="n"/>
      <c r="F366" s="22" t="n"/>
      <c r="G366" s="22" t="n"/>
      <c r="H366" s="23" t="n"/>
      <c r="I366" s="24">
        <f>IF(OR(F366="",G366=""),"",ROUND(MAX(0,MOD(G366-F366,1)*24-N(H366)/60),2))</f>
        <v/>
      </c>
      <c r="J366" s="14" t="n"/>
      <c r="K366" s="14" t="n"/>
      <c r="L366" s="25" t="n"/>
      <c r="M366" s="26">
        <f>IF(OR(I366="",L366=""),"",ROUND(I366*L366,2))</f>
        <v/>
      </c>
      <c r="N366" s="24">
        <f>IF(OR(A366="",I366="",J366="",P366=0),"",SUMIFS($I$5:$I$404,$J$5:$J$404,J366,$A$5:$A$404,A366,$P$5:$P$404,1))</f>
        <v/>
      </c>
      <c r="O366" s="19">
        <f>IF(J366="","",IFERROR(IF(INDEX(Roster!$K$5:$K$204,MATCH(J366,Roster!$A$5:$A$204,0))="","No license on file",IF(INDEX(Roster!$K$5:$K$204,MATCH(J366,Roster!$A$5:$A$204,0))&lt;A366,"Expired on shift date","OK")),"Not on the roster"))</f>
        <v/>
      </c>
      <c r="P366" s="27">
        <f>IF(OR(K366="Confirmed",K366="Completed"),1,0)</f>
        <v/>
      </c>
      <c r="Q366" s="14" t="n"/>
    </row>
    <row r="367">
      <c r="A367" s="20" t="n"/>
      <c r="B367" s="21">
        <f>IF(A367="","",TEXT(A367,"ddd"))</f>
        <v/>
      </c>
      <c r="C367" s="14" t="n"/>
      <c r="D367" s="14" t="n"/>
      <c r="E367" s="14" t="n"/>
      <c r="F367" s="22" t="n"/>
      <c r="G367" s="22" t="n"/>
      <c r="H367" s="23" t="n"/>
      <c r="I367" s="24">
        <f>IF(OR(F367="",G367=""),"",ROUND(MAX(0,MOD(G367-F367,1)*24-N(H367)/60),2))</f>
        <v/>
      </c>
      <c r="J367" s="14" t="n"/>
      <c r="K367" s="14" t="n"/>
      <c r="L367" s="25" t="n"/>
      <c r="M367" s="26">
        <f>IF(OR(I367="",L367=""),"",ROUND(I367*L367,2))</f>
        <v/>
      </c>
      <c r="N367" s="24">
        <f>IF(OR(A367="",I367="",J367="",P367=0),"",SUMIFS($I$5:$I$404,$J$5:$J$404,J367,$A$5:$A$404,A367,$P$5:$P$404,1))</f>
        <v/>
      </c>
      <c r="O367" s="19">
        <f>IF(J367="","",IFERROR(IF(INDEX(Roster!$K$5:$K$204,MATCH(J367,Roster!$A$5:$A$204,0))="","No license on file",IF(INDEX(Roster!$K$5:$K$204,MATCH(J367,Roster!$A$5:$A$204,0))&lt;A367,"Expired on shift date","OK")),"Not on the roster"))</f>
        <v/>
      </c>
      <c r="P367" s="27">
        <f>IF(OR(K367="Confirmed",K367="Completed"),1,0)</f>
        <v/>
      </c>
      <c r="Q367" s="14" t="n"/>
    </row>
    <row r="368">
      <c r="A368" s="20" t="n"/>
      <c r="B368" s="21">
        <f>IF(A368="","",TEXT(A368,"ddd"))</f>
        <v/>
      </c>
      <c r="C368" s="14" t="n"/>
      <c r="D368" s="14" t="n"/>
      <c r="E368" s="14" t="n"/>
      <c r="F368" s="22" t="n"/>
      <c r="G368" s="22" t="n"/>
      <c r="H368" s="23" t="n"/>
      <c r="I368" s="24">
        <f>IF(OR(F368="",G368=""),"",ROUND(MAX(0,MOD(G368-F368,1)*24-N(H368)/60),2))</f>
        <v/>
      </c>
      <c r="J368" s="14" t="n"/>
      <c r="K368" s="14" t="n"/>
      <c r="L368" s="25" t="n"/>
      <c r="M368" s="26">
        <f>IF(OR(I368="",L368=""),"",ROUND(I368*L368,2))</f>
        <v/>
      </c>
      <c r="N368" s="24">
        <f>IF(OR(A368="",I368="",J368="",P368=0),"",SUMIFS($I$5:$I$404,$J$5:$J$404,J368,$A$5:$A$404,A368,$P$5:$P$404,1))</f>
        <v/>
      </c>
      <c r="O368" s="19">
        <f>IF(J368="","",IFERROR(IF(INDEX(Roster!$K$5:$K$204,MATCH(J368,Roster!$A$5:$A$204,0))="","No license on file",IF(INDEX(Roster!$K$5:$K$204,MATCH(J368,Roster!$A$5:$A$204,0))&lt;A368,"Expired on shift date","OK")),"Not on the roster"))</f>
        <v/>
      </c>
      <c r="P368" s="27">
        <f>IF(OR(K368="Confirmed",K368="Completed"),1,0)</f>
        <v/>
      </c>
      <c r="Q368" s="14" t="n"/>
    </row>
    <row r="369">
      <c r="A369" s="20" t="n"/>
      <c r="B369" s="21">
        <f>IF(A369="","",TEXT(A369,"ddd"))</f>
        <v/>
      </c>
      <c r="C369" s="14" t="n"/>
      <c r="D369" s="14" t="n"/>
      <c r="E369" s="14" t="n"/>
      <c r="F369" s="22" t="n"/>
      <c r="G369" s="22" t="n"/>
      <c r="H369" s="23" t="n"/>
      <c r="I369" s="24">
        <f>IF(OR(F369="",G369=""),"",ROUND(MAX(0,MOD(G369-F369,1)*24-N(H369)/60),2))</f>
        <v/>
      </c>
      <c r="J369" s="14" t="n"/>
      <c r="K369" s="14" t="n"/>
      <c r="L369" s="25" t="n"/>
      <c r="M369" s="26">
        <f>IF(OR(I369="",L369=""),"",ROUND(I369*L369,2))</f>
        <v/>
      </c>
      <c r="N369" s="24">
        <f>IF(OR(A369="",I369="",J369="",P369=0),"",SUMIFS($I$5:$I$404,$J$5:$J$404,J369,$A$5:$A$404,A369,$P$5:$P$404,1))</f>
        <v/>
      </c>
      <c r="O369" s="19">
        <f>IF(J369="","",IFERROR(IF(INDEX(Roster!$K$5:$K$204,MATCH(J369,Roster!$A$5:$A$204,0))="","No license on file",IF(INDEX(Roster!$K$5:$K$204,MATCH(J369,Roster!$A$5:$A$204,0))&lt;A369,"Expired on shift date","OK")),"Not on the roster"))</f>
        <v/>
      </c>
      <c r="P369" s="27">
        <f>IF(OR(K369="Confirmed",K369="Completed"),1,0)</f>
        <v/>
      </c>
      <c r="Q369" s="14" t="n"/>
    </row>
    <row r="370">
      <c r="A370" s="20" t="n"/>
      <c r="B370" s="21">
        <f>IF(A370="","",TEXT(A370,"ddd"))</f>
        <v/>
      </c>
      <c r="C370" s="14" t="n"/>
      <c r="D370" s="14" t="n"/>
      <c r="E370" s="14" t="n"/>
      <c r="F370" s="22" t="n"/>
      <c r="G370" s="22" t="n"/>
      <c r="H370" s="23" t="n"/>
      <c r="I370" s="24">
        <f>IF(OR(F370="",G370=""),"",ROUND(MAX(0,MOD(G370-F370,1)*24-N(H370)/60),2))</f>
        <v/>
      </c>
      <c r="J370" s="14" t="n"/>
      <c r="K370" s="14" t="n"/>
      <c r="L370" s="25" t="n"/>
      <c r="M370" s="26">
        <f>IF(OR(I370="",L370=""),"",ROUND(I370*L370,2))</f>
        <v/>
      </c>
      <c r="N370" s="24">
        <f>IF(OR(A370="",I370="",J370="",P370=0),"",SUMIFS($I$5:$I$404,$J$5:$J$404,J370,$A$5:$A$404,A370,$P$5:$P$404,1))</f>
        <v/>
      </c>
      <c r="O370" s="19">
        <f>IF(J370="","",IFERROR(IF(INDEX(Roster!$K$5:$K$204,MATCH(J370,Roster!$A$5:$A$204,0))="","No license on file",IF(INDEX(Roster!$K$5:$K$204,MATCH(J370,Roster!$A$5:$A$204,0))&lt;A370,"Expired on shift date","OK")),"Not on the roster"))</f>
        <v/>
      </c>
      <c r="P370" s="27">
        <f>IF(OR(K370="Confirmed",K370="Completed"),1,0)</f>
        <v/>
      </c>
      <c r="Q370" s="14" t="n"/>
    </row>
    <row r="371">
      <c r="A371" s="20" t="n"/>
      <c r="B371" s="21">
        <f>IF(A371="","",TEXT(A371,"ddd"))</f>
        <v/>
      </c>
      <c r="C371" s="14" t="n"/>
      <c r="D371" s="14" t="n"/>
      <c r="E371" s="14" t="n"/>
      <c r="F371" s="22" t="n"/>
      <c r="G371" s="22" t="n"/>
      <c r="H371" s="23" t="n"/>
      <c r="I371" s="24">
        <f>IF(OR(F371="",G371=""),"",ROUND(MAX(0,MOD(G371-F371,1)*24-N(H371)/60),2))</f>
        <v/>
      </c>
      <c r="J371" s="14" t="n"/>
      <c r="K371" s="14" t="n"/>
      <c r="L371" s="25" t="n"/>
      <c r="M371" s="26">
        <f>IF(OR(I371="",L371=""),"",ROUND(I371*L371,2))</f>
        <v/>
      </c>
      <c r="N371" s="24">
        <f>IF(OR(A371="",I371="",J371="",P371=0),"",SUMIFS($I$5:$I$404,$J$5:$J$404,J371,$A$5:$A$404,A371,$P$5:$P$404,1))</f>
        <v/>
      </c>
      <c r="O371" s="19">
        <f>IF(J371="","",IFERROR(IF(INDEX(Roster!$K$5:$K$204,MATCH(J371,Roster!$A$5:$A$204,0))="","No license on file",IF(INDEX(Roster!$K$5:$K$204,MATCH(J371,Roster!$A$5:$A$204,0))&lt;A371,"Expired on shift date","OK")),"Not on the roster"))</f>
        <v/>
      </c>
      <c r="P371" s="27">
        <f>IF(OR(K371="Confirmed",K371="Completed"),1,0)</f>
        <v/>
      </c>
      <c r="Q371" s="14" t="n"/>
    </row>
    <row r="372">
      <c r="A372" s="20" t="n"/>
      <c r="B372" s="21">
        <f>IF(A372="","",TEXT(A372,"ddd"))</f>
        <v/>
      </c>
      <c r="C372" s="14" t="n"/>
      <c r="D372" s="14" t="n"/>
      <c r="E372" s="14" t="n"/>
      <c r="F372" s="22" t="n"/>
      <c r="G372" s="22" t="n"/>
      <c r="H372" s="23" t="n"/>
      <c r="I372" s="24">
        <f>IF(OR(F372="",G372=""),"",ROUND(MAX(0,MOD(G372-F372,1)*24-N(H372)/60),2))</f>
        <v/>
      </c>
      <c r="J372" s="14" t="n"/>
      <c r="K372" s="14" t="n"/>
      <c r="L372" s="25" t="n"/>
      <c r="M372" s="26">
        <f>IF(OR(I372="",L372=""),"",ROUND(I372*L372,2))</f>
        <v/>
      </c>
      <c r="N372" s="24">
        <f>IF(OR(A372="",I372="",J372="",P372=0),"",SUMIFS($I$5:$I$404,$J$5:$J$404,J372,$A$5:$A$404,A372,$P$5:$P$404,1))</f>
        <v/>
      </c>
      <c r="O372" s="19">
        <f>IF(J372="","",IFERROR(IF(INDEX(Roster!$K$5:$K$204,MATCH(J372,Roster!$A$5:$A$204,0))="","No license on file",IF(INDEX(Roster!$K$5:$K$204,MATCH(J372,Roster!$A$5:$A$204,0))&lt;A372,"Expired on shift date","OK")),"Not on the roster"))</f>
        <v/>
      </c>
      <c r="P372" s="27">
        <f>IF(OR(K372="Confirmed",K372="Completed"),1,0)</f>
        <v/>
      </c>
      <c r="Q372" s="14" t="n"/>
    </row>
    <row r="373">
      <c r="A373" s="20" t="n"/>
      <c r="B373" s="21">
        <f>IF(A373="","",TEXT(A373,"ddd"))</f>
        <v/>
      </c>
      <c r="C373" s="14" t="n"/>
      <c r="D373" s="14" t="n"/>
      <c r="E373" s="14" t="n"/>
      <c r="F373" s="22" t="n"/>
      <c r="G373" s="22" t="n"/>
      <c r="H373" s="23" t="n"/>
      <c r="I373" s="24">
        <f>IF(OR(F373="",G373=""),"",ROUND(MAX(0,MOD(G373-F373,1)*24-N(H373)/60),2))</f>
        <v/>
      </c>
      <c r="J373" s="14" t="n"/>
      <c r="K373" s="14" t="n"/>
      <c r="L373" s="25" t="n"/>
      <c r="M373" s="26">
        <f>IF(OR(I373="",L373=""),"",ROUND(I373*L373,2))</f>
        <v/>
      </c>
      <c r="N373" s="24">
        <f>IF(OR(A373="",I373="",J373="",P373=0),"",SUMIFS($I$5:$I$404,$J$5:$J$404,J373,$A$5:$A$404,A373,$P$5:$P$404,1))</f>
        <v/>
      </c>
      <c r="O373" s="19">
        <f>IF(J373="","",IFERROR(IF(INDEX(Roster!$K$5:$K$204,MATCH(J373,Roster!$A$5:$A$204,0))="","No license on file",IF(INDEX(Roster!$K$5:$K$204,MATCH(J373,Roster!$A$5:$A$204,0))&lt;A373,"Expired on shift date","OK")),"Not on the roster"))</f>
        <v/>
      </c>
      <c r="P373" s="27">
        <f>IF(OR(K373="Confirmed",K373="Completed"),1,0)</f>
        <v/>
      </c>
      <c r="Q373" s="14" t="n"/>
    </row>
    <row r="374">
      <c r="A374" s="20" t="n"/>
      <c r="B374" s="21">
        <f>IF(A374="","",TEXT(A374,"ddd"))</f>
        <v/>
      </c>
      <c r="C374" s="14" t="n"/>
      <c r="D374" s="14" t="n"/>
      <c r="E374" s="14" t="n"/>
      <c r="F374" s="22" t="n"/>
      <c r="G374" s="22" t="n"/>
      <c r="H374" s="23" t="n"/>
      <c r="I374" s="24">
        <f>IF(OR(F374="",G374=""),"",ROUND(MAX(0,MOD(G374-F374,1)*24-N(H374)/60),2))</f>
        <v/>
      </c>
      <c r="J374" s="14" t="n"/>
      <c r="K374" s="14" t="n"/>
      <c r="L374" s="25" t="n"/>
      <c r="M374" s="26">
        <f>IF(OR(I374="",L374=""),"",ROUND(I374*L374,2))</f>
        <v/>
      </c>
      <c r="N374" s="24">
        <f>IF(OR(A374="",I374="",J374="",P374=0),"",SUMIFS($I$5:$I$404,$J$5:$J$404,J374,$A$5:$A$404,A374,$P$5:$P$404,1))</f>
        <v/>
      </c>
      <c r="O374" s="19">
        <f>IF(J374="","",IFERROR(IF(INDEX(Roster!$K$5:$K$204,MATCH(J374,Roster!$A$5:$A$204,0))="","No license on file",IF(INDEX(Roster!$K$5:$K$204,MATCH(J374,Roster!$A$5:$A$204,0))&lt;A374,"Expired on shift date","OK")),"Not on the roster"))</f>
        <v/>
      </c>
      <c r="P374" s="27">
        <f>IF(OR(K374="Confirmed",K374="Completed"),1,0)</f>
        <v/>
      </c>
      <c r="Q374" s="14" t="n"/>
    </row>
    <row r="375">
      <c r="A375" s="20" t="n"/>
      <c r="B375" s="21">
        <f>IF(A375="","",TEXT(A375,"ddd"))</f>
        <v/>
      </c>
      <c r="C375" s="14" t="n"/>
      <c r="D375" s="14" t="n"/>
      <c r="E375" s="14" t="n"/>
      <c r="F375" s="22" t="n"/>
      <c r="G375" s="22" t="n"/>
      <c r="H375" s="23" t="n"/>
      <c r="I375" s="24">
        <f>IF(OR(F375="",G375=""),"",ROUND(MAX(0,MOD(G375-F375,1)*24-N(H375)/60),2))</f>
        <v/>
      </c>
      <c r="J375" s="14" t="n"/>
      <c r="K375" s="14" t="n"/>
      <c r="L375" s="25" t="n"/>
      <c r="M375" s="26">
        <f>IF(OR(I375="",L375=""),"",ROUND(I375*L375,2))</f>
        <v/>
      </c>
      <c r="N375" s="24">
        <f>IF(OR(A375="",I375="",J375="",P375=0),"",SUMIFS($I$5:$I$404,$J$5:$J$404,J375,$A$5:$A$404,A375,$P$5:$P$404,1))</f>
        <v/>
      </c>
      <c r="O375" s="19">
        <f>IF(J375="","",IFERROR(IF(INDEX(Roster!$K$5:$K$204,MATCH(J375,Roster!$A$5:$A$204,0))="","No license on file",IF(INDEX(Roster!$K$5:$K$204,MATCH(J375,Roster!$A$5:$A$204,0))&lt;A375,"Expired on shift date","OK")),"Not on the roster"))</f>
        <v/>
      </c>
      <c r="P375" s="27">
        <f>IF(OR(K375="Confirmed",K375="Completed"),1,0)</f>
        <v/>
      </c>
      <c r="Q375" s="14" t="n"/>
    </row>
    <row r="376">
      <c r="A376" s="20" t="n"/>
      <c r="B376" s="21">
        <f>IF(A376="","",TEXT(A376,"ddd"))</f>
        <v/>
      </c>
      <c r="C376" s="14" t="n"/>
      <c r="D376" s="14" t="n"/>
      <c r="E376" s="14" t="n"/>
      <c r="F376" s="22" t="n"/>
      <c r="G376" s="22" t="n"/>
      <c r="H376" s="23" t="n"/>
      <c r="I376" s="24">
        <f>IF(OR(F376="",G376=""),"",ROUND(MAX(0,MOD(G376-F376,1)*24-N(H376)/60),2))</f>
        <v/>
      </c>
      <c r="J376" s="14" t="n"/>
      <c r="K376" s="14" t="n"/>
      <c r="L376" s="25" t="n"/>
      <c r="M376" s="26">
        <f>IF(OR(I376="",L376=""),"",ROUND(I376*L376,2))</f>
        <v/>
      </c>
      <c r="N376" s="24">
        <f>IF(OR(A376="",I376="",J376="",P376=0),"",SUMIFS($I$5:$I$404,$J$5:$J$404,J376,$A$5:$A$404,A376,$P$5:$P$404,1))</f>
        <v/>
      </c>
      <c r="O376" s="19">
        <f>IF(J376="","",IFERROR(IF(INDEX(Roster!$K$5:$K$204,MATCH(J376,Roster!$A$5:$A$204,0))="","No license on file",IF(INDEX(Roster!$K$5:$K$204,MATCH(J376,Roster!$A$5:$A$204,0))&lt;A376,"Expired on shift date","OK")),"Not on the roster"))</f>
        <v/>
      </c>
      <c r="P376" s="27">
        <f>IF(OR(K376="Confirmed",K376="Completed"),1,0)</f>
        <v/>
      </c>
      <c r="Q376" s="14" t="n"/>
    </row>
    <row r="377">
      <c r="A377" s="20" t="n"/>
      <c r="B377" s="21">
        <f>IF(A377="","",TEXT(A377,"ddd"))</f>
        <v/>
      </c>
      <c r="C377" s="14" t="n"/>
      <c r="D377" s="14" t="n"/>
      <c r="E377" s="14" t="n"/>
      <c r="F377" s="22" t="n"/>
      <c r="G377" s="22" t="n"/>
      <c r="H377" s="23" t="n"/>
      <c r="I377" s="24">
        <f>IF(OR(F377="",G377=""),"",ROUND(MAX(0,MOD(G377-F377,1)*24-N(H377)/60),2))</f>
        <v/>
      </c>
      <c r="J377" s="14" t="n"/>
      <c r="K377" s="14" t="n"/>
      <c r="L377" s="25" t="n"/>
      <c r="M377" s="26">
        <f>IF(OR(I377="",L377=""),"",ROUND(I377*L377,2))</f>
        <v/>
      </c>
      <c r="N377" s="24">
        <f>IF(OR(A377="",I377="",J377="",P377=0),"",SUMIFS($I$5:$I$404,$J$5:$J$404,J377,$A$5:$A$404,A377,$P$5:$P$404,1))</f>
        <v/>
      </c>
      <c r="O377" s="19">
        <f>IF(J377="","",IFERROR(IF(INDEX(Roster!$K$5:$K$204,MATCH(J377,Roster!$A$5:$A$204,0))="","No license on file",IF(INDEX(Roster!$K$5:$K$204,MATCH(J377,Roster!$A$5:$A$204,0))&lt;A377,"Expired on shift date","OK")),"Not on the roster"))</f>
        <v/>
      </c>
      <c r="P377" s="27">
        <f>IF(OR(K377="Confirmed",K377="Completed"),1,0)</f>
        <v/>
      </c>
      <c r="Q377" s="14" t="n"/>
    </row>
    <row r="378">
      <c r="A378" s="20" t="n"/>
      <c r="B378" s="21">
        <f>IF(A378="","",TEXT(A378,"ddd"))</f>
        <v/>
      </c>
      <c r="C378" s="14" t="n"/>
      <c r="D378" s="14" t="n"/>
      <c r="E378" s="14" t="n"/>
      <c r="F378" s="22" t="n"/>
      <c r="G378" s="22" t="n"/>
      <c r="H378" s="23" t="n"/>
      <c r="I378" s="24">
        <f>IF(OR(F378="",G378=""),"",ROUND(MAX(0,MOD(G378-F378,1)*24-N(H378)/60),2))</f>
        <v/>
      </c>
      <c r="J378" s="14" t="n"/>
      <c r="K378" s="14" t="n"/>
      <c r="L378" s="25" t="n"/>
      <c r="M378" s="26">
        <f>IF(OR(I378="",L378=""),"",ROUND(I378*L378,2))</f>
        <v/>
      </c>
      <c r="N378" s="24">
        <f>IF(OR(A378="",I378="",J378="",P378=0),"",SUMIFS($I$5:$I$404,$J$5:$J$404,J378,$A$5:$A$404,A378,$P$5:$P$404,1))</f>
        <v/>
      </c>
      <c r="O378" s="19">
        <f>IF(J378="","",IFERROR(IF(INDEX(Roster!$K$5:$K$204,MATCH(J378,Roster!$A$5:$A$204,0))="","No license on file",IF(INDEX(Roster!$K$5:$K$204,MATCH(J378,Roster!$A$5:$A$204,0))&lt;A378,"Expired on shift date","OK")),"Not on the roster"))</f>
        <v/>
      </c>
      <c r="P378" s="27">
        <f>IF(OR(K378="Confirmed",K378="Completed"),1,0)</f>
        <v/>
      </c>
      <c r="Q378" s="14" t="n"/>
    </row>
    <row r="379">
      <c r="A379" s="20" t="n"/>
      <c r="B379" s="21">
        <f>IF(A379="","",TEXT(A379,"ddd"))</f>
        <v/>
      </c>
      <c r="C379" s="14" t="n"/>
      <c r="D379" s="14" t="n"/>
      <c r="E379" s="14" t="n"/>
      <c r="F379" s="22" t="n"/>
      <c r="G379" s="22" t="n"/>
      <c r="H379" s="23" t="n"/>
      <c r="I379" s="24">
        <f>IF(OR(F379="",G379=""),"",ROUND(MAX(0,MOD(G379-F379,1)*24-N(H379)/60),2))</f>
        <v/>
      </c>
      <c r="J379" s="14" t="n"/>
      <c r="K379" s="14" t="n"/>
      <c r="L379" s="25" t="n"/>
      <c r="M379" s="26">
        <f>IF(OR(I379="",L379=""),"",ROUND(I379*L379,2))</f>
        <v/>
      </c>
      <c r="N379" s="24">
        <f>IF(OR(A379="",I379="",J379="",P379=0),"",SUMIFS($I$5:$I$404,$J$5:$J$404,J379,$A$5:$A$404,A379,$P$5:$P$404,1))</f>
        <v/>
      </c>
      <c r="O379" s="19">
        <f>IF(J379="","",IFERROR(IF(INDEX(Roster!$K$5:$K$204,MATCH(J379,Roster!$A$5:$A$204,0))="","No license on file",IF(INDEX(Roster!$K$5:$K$204,MATCH(J379,Roster!$A$5:$A$204,0))&lt;A379,"Expired on shift date","OK")),"Not on the roster"))</f>
        <v/>
      </c>
      <c r="P379" s="27">
        <f>IF(OR(K379="Confirmed",K379="Completed"),1,0)</f>
        <v/>
      </c>
      <c r="Q379" s="14" t="n"/>
    </row>
    <row r="380">
      <c r="A380" s="20" t="n"/>
      <c r="B380" s="21">
        <f>IF(A380="","",TEXT(A380,"ddd"))</f>
        <v/>
      </c>
      <c r="C380" s="14" t="n"/>
      <c r="D380" s="14" t="n"/>
      <c r="E380" s="14" t="n"/>
      <c r="F380" s="22" t="n"/>
      <c r="G380" s="22" t="n"/>
      <c r="H380" s="23" t="n"/>
      <c r="I380" s="24">
        <f>IF(OR(F380="",G380=""),"",ROUND(MAX(0,MOD(G380-F380,1)*24-N(H380)/60),2))</f>
        <v/>
      </c>
      <c r="J380" s="14" t="n"/>
      <c r="K380" s="14" t="n"/>
      <c r="L380" s="25" t="n"/>
      <c r="M380" s="26">
        <f>IF(OR(I380="",L380=""),"",ROUND(I380*L380,2))</f>
        <v/>
      </c>
      <c r="N380" s="24">
        <f>IF(OR(A380="",I380="",J380="",P380=0),"",SUMIFS($I$5:$I$404,$J$5:$J$404,J380,$A$5:$A$404,A380,$P$5:$P$404,1))</f>
        <v/>
      </c>
      <c r="O380" s="19">
        <f>IF(J380="","",IFERROR(IF(INDEX(Roster!$K$5:$K$204,MATCH(J380,Roster!$A$5:$A$204,0))="","No license on file",IF(INDEX(Roster!$K$5:$K$204,MATCH(J380,Roster!$A$5:$A$204,0))&lt;A380,"Expired on shift date","OK")),"Not on the roster"))</f>
        <v/>
      </c>
      <c r="P380" s="27">
        <f>IF(OR(K380="Confirmed",K380="Completed"),1,0)</f>
        <v/>
      </c>
      <c r="Q380" s="14" t="n"/>
    </row>
    <row r="381">
      <c r="A381" s="20" t="n"/>
      <c r="B381" s="21">
        <f>IF(A381="","",TEXT(A381,"ddd"))</f>
        <v/>
      </c>
      <c r="C381" s="14" t="n"/>
      <c r="D381" s="14" t="n"/>
      <c r="E381" s="14" t="n"/>
      <c r="F381" s="22" t="n"/>
      <c r="G381" s="22" t="n"/>
      <c r="H381" s="23" t="n"/>
      <c r="I381" s="24">
        <f>IF(OR(F381="",G381=""),"",ROUND(MAX(0,MOD(G381-F381,1)*24-N(H381)/60),2))</f>
        <v/>
      </c>
      <c r="J381" s="14" t="n"/>
      <c r="K381" s="14" t="n"/>
      <c r="L381" s="25" t="n"/>
      <c r="M381" s="26">
        <f>IF(OR(I381="",L381=""),"",ROUND(I381*L381,2))</f>
        <v/>
      </c>
      <c r="N381" s="24">
        <f>IF(OR(A381="",I381="",J381="",P381=0),"",SUMIFS($I$5:$I$404,$J$5:$J$404,J381,$A$5:$A$404,A381,$P$5:$P$404,1))</f>
        <v/>
      </c>
      <c r="O381" s="19">
        <f>IF(J381="","",IFERROR(IF(INDEX(Roster!$K$5:$K$204,MATCH(J381,Roster!$A$5:$A$204,0))="","No license on file",IF(INDEX(Roster!$K$5:$K$204,MATCH(J381,Roster!$A$5:$A$204,0))&lt;A381,"Expired on shift date","OK")),"Not on the roster"))</f>
        <v/>
      </c>
      <c r="P381" s="27">
        <f>IF(OR(K381="Confirmed",K381="Completed"),1,0)</f>
        <v/>
      </c>
      <c r="Q381" s="14" t="n"/>
    </row>
    <row r="382">
      <c r="A382" s="20" t="n"/>
      <c r="B382" s="21">
        <f>IF(A382="","",TEXT(A382,"ddd"))</f>
        <v/>
      </c>
      <c r="C382" s="14" t="n"/>
      <c r="D382" s="14" t="n"/>
      <c r="E382" s="14" t="n"/>
      <c r="F382" s="22" t="n"/>
      <c r="G382" s="22" t="n"/>
      <c r="H382" s="23" t="n"/>
      <c r="I382" s="24">
        <f>IF(OR(F382="",G382=""),"",ROUND(MAX(0,MOD(G382-F382,1)*24-N(H382)/60),2))</f>
        <v/>
      </c>
      <c r="J382" s="14" t="n"/>
      <c r="K382" s="14" t="n"/>
      <c r="L382" s="25" t="n"/>
      <c r="M382" s="26">
        <f>IF(OR(I382="",L382=""),"",ROUND(I382*L382,2))</f>
        <v/>
      </c>
      <c r="N382" s="24">
        <f>IF(OR(A382="",I382="",J382="",P382=0),"",SUMIFS($I$5:$I$404,$J$5:$J$404,J382,$A$5:$A$404,A382,$P$5:$P$404,1))</f>
        <v/>
      </c>
      <c r="O382" s="19">
        <f>IF(J382="","",IFERROR(IF(INDEX(Roster!$K$5:$K$204,MATCH(J382,Roster!$A$5:$A$204,0))="","No license on file",IF(INDEX(Roster!$K$5:$K$204,MATCH(J382,Roster!$A$5:$A$204,0))&lt;A382,"Expired on shift date","OK")),"Not on the roster"))</f>
        <v/>
      </c>
      <c r="P382" s="27">
        <f>IF(OR(K382="Confirmed",K382="Completed"),1,0)</f>
        <v/>
      </c>
      <c r="Q382" s="14" t="n"/>
    </row>
    <row r="383">
      <c r="A383" s="20" t="n"/>
      <c r="B383" s="21">
        <f>IF(A383="","",TEXT(A383,"ddd"))</f>
        <v/>
      </c>
      <c r="C383" s="14" t="n"/>
      <c r="D383" s="14" t="n"/>
      <c r="E383" s="14" t="n"/>
      <c r="F383" s="22" t="n"/>
      <c r="G383" s="22" t="n"/>
      <c r="H383" s="23" t="n"/>
      <c r="I383" s="24">
        <f>IF(OR(F383="",G383=""),"",ROUND(MAX(0,MOD(G383-F383,1)*24-N(H383)/60),2))</f>
        <v/>
      </c>
      <c r="J383" s="14" t="n"/>
      <c r="K383" s="14" t="n"/>
      <c r="L383" s="25" t="n"/>
      <c r="M383" s="26">
        <f>IF(OR(I383="",L383=""),"",ROUND(I383*L383,2))</f>
        <v/>
      </c>
      <c r="N383" s="24">
        <f>IF(OR(A383="",I383="",J383="",P383=0),"",SUMIFS($I$5:$I$404,$J$5:$J$404,J383,$A$5:$A$404,A383,$P$5:$P$404,1))</f>
        <v/>
      </c>
      <c r="O383" s="19">
        <f>IF(J383="","",IFERROR(IF(INDEX(Roster!$K$5:$K$204,MATCH(J383,Roster!$A$5:$A$204,0))="","No license on file",IF(INDEX(Roster!$K$5:$K$204,MATCH(J383,Roster!$A$5:$A$204,0))&lt;A383,"Expired on shift date","OK")),"Not on the roster"))</f>
        <v/>
      </c>
      <c r="P383" s="27">
        <f>IF(OR(K383="Confirmed",K383="Completed"),1,0)</f>
        <v/>
      </c>
      <c r="Q383" s="14" t="n"/>
    </row>
    <row r="384">
      <c r="A384" s="20" t="n"/>
      <c r="B384" s="21">
        <f>IF(A384="","",TEXT(A384,"ddd"))</f>
        <v/>
      </c>
      <c r="C384" s="14" t="n"/>
      <c r="D384" s="14" t="n"/>
      <c r="E384" s="14" t="n"/>
      <c r="F384" s="22" t="n"/>
      <c r="G384" s="22" t="n"/>
      <c r="H384" s="23" t="n"/>
      <c r="I384" s="24">
        <f>IF(OR(F384="",G384=""),"",ROUND(MAX(0,MOD(G384-F384,1)*24-N(H384)/60),2))</f>
        <v/>
      </c>
      <c r="J384" s="14" t="n"/>
      <c r="K384" s="14" t="n"/>
      <c r="L384" s="25" t="n"/>
      <c r="M384" s="26">
        <f>IF(OR(I384="",L384=""),"",ROUND(I384*L384,2))</f>
        <v/>
      </c>
      <c r="N384" s="24">
        <f>IF(OR(A384="",I384="",J384="",P384=0),"",SUMIFS($I$5:$I$404,$J$5:$J$404,J384,$A$5:$A$404,A384,$P$5:$P$404,1))</f>
        <v/>
      </c>
      <c r="O384" s="19">
        <f>IF(J384="","",IFERROR(IF(INDEX(Roster!$K$5:$K$204,MATCH(J384,Roster!$A$5:$A$204,0))="","No license on file",IF(INDEX(Roster!$K$5:$K$204,MATCH(J384,Roster!$A$5:$A$204,0))&lt;A384,"Expired on shift date","OK")),"Not on the roster"))</f>
        <v/>
      </c>
      <c r="P384" s="27">
        <f>IF(OR(K384="Confirmed",K384="Completed"),1,0)</f>
        <v/>
      </c>
      <c r="Q384" s="14" t="n"/>
    </row>
    <row r="385">
      <c r="A385" s="20" t="n"/>
      <c r="B385" s="21">
        <f>IF(A385="","",TEXT(A385,"ddd"))</f>
        <v/>
      </c>
      <c r="C385" s="14" t="n"/>
      <c r="D385" s="14" t="n"/>
      <c r="E385" s="14" t="n"/>
      <c r="F385" s="22" t="n"/>
      <c r="G385" s="22" t="n"/>
      <c r="H385" s="23" t="n"/>
      <c r="I385" s="24">
        <f>IF(OR(F385="",G385=""),"",ROUND(MAX(0,MOD(G385-F385,1)*24-N(H385)/60),2))</f>
        <v/>
      </c>
      <c r="J385" s="14" t="n"/>
      <c r="K385" s="14" t="n"/>
      <c r="L385" s="25" t="n"/>
      <c r="M385" s="26">
        <f>IF(OR(I385="",L385=""),"",ROUND(I385*L385,2))</f>
        <v/>
      </c>
      <c r="N385" s="24">
        <f>IF(OR(A385="",I385="",J385="",P385=0),"",SUMIFS($I$5:$I$404,$J$5:$J$404,J385,$A$5:$A$404,A385,$P$5:$P$404,1))</f>
        <v/>
      </c>
      <c r="O385" s="19">
        <f>IF(J385="","",IFERROR(IF(INDEX(Roster!$K$5:$K$204,MATCH(J385,Roster!$A$5:$A$204,0))="","No license on file",IF(INDEX(Roster!$K$5:$K$204,MATCH(J385,Roster!$A$5:$A$204,0))&lt;A385,"Expired on shift date","OK")),"Not on the roster"))</f>
        <v/>
      </c>
      <c r="P385" s="27">
        <f>IF(OR(K385="Confirmed",K385="Completed"),1,0)</f>
        <v/>
      </c>
      <c r="Q385" s="14" t="n"/>
    </row>
    <row r="386">
      <c r="A386" s="20" t="n"/>
      <c r="B386" s="21">
        <f>IF(A386="","",TEXT(A386,"ddd"))</f>
        <v/>
      </c>
      <c r="C386" s="14" t="n"/>
      <c r="D386" s="14" t="n"/>
      <c r="E386" s="14" t="n"/>
      <c r="F386" s="22" t="n"/>
      <c r="G386" s="22" t="n"/>
      <c r="H386" s="23" t="n"/>
      <c r="I386" s="24">
        <f>IF(OR(F386="",G386=""),"",ROUND(MAX(0,MOD(G386-F386,1)*24-N(H386)/60),2))</f>
        <v/>
      </c>
      <c r="J386" s="14" t="n"/>
      <c r="K386" s="14" t="n"/>
      <c r="L386" s="25" t="n"/>
      <c r="M386" s="26">
        <f>IF(OR(I386="",L386=""),"",ROUND(I386*L386,2))</f>
        <v/>
      </c>
      <c r="N386" s="24">
        <f>IF(OR(A386="",I386="",J386="",P386=0),"",SUMIFS($I$5:$I$404,$J$5:$J$404,J386,$A$5:$A$404,A386,$P$5:$P$404,1))</f>
        <v/>
      </c>
      <c r="O386" s="19">
        <f>IF(J386="","",IFERROR(IF(INDEX(Roster!$K$5:$K$204,MATCH(J386,Roster!$A$5:$A$204,0))="","No license on file",IF(INDEX(Roster!$K$5:$K$204,MATCH(J386,Roster!$A$5:$A$204,0))&lt;A386,"Expired on shift date","OK")),"Not on the roster"))</f>
        <v/>
      </c>
      <c r="P386" s="27">
        <f>IF(OR(K386="Confirmed",K386="Completed"),1,0)</f>
        <v/>
      </c>
      <c r="Q386" s="14" t="n"/>
    </row>
    <row r="387">
      <c r="A387" s="20" t="n"/>
      <c r="B387" s="21">
        <f>IF(A387="","",TEXT(A387,"ddd"))</f>
        <v/>
      </c>
      <c r="C387" s="14" t="n"/>
      <c r="D387" s="14" t="n"/>
      <c r="E387" s="14" t="n"/>
      <c r="F387" s="22" t="n"/>
      <c r="G387" s="22" t="n"/>
      <c r="H387" s="23" t="n"/>
      <c r="I387" s="24">
        <f>IF(OR(F387="",G387=""),"",ROUND(MAX(0,MOD(G387-F387,1)*24-N(H387)/60),2))</f>
        <v/>
      </c>
      <c r="J387" s="14" t="n"/>
      <c r="K387" s="14" t="n"/>
      <c r="L387" s="25" t="n"/>
      <c r="M387" s="26">
        <f>IF(OR(I387="",L387=""),"",ROUND(I387*L387,2))</f>
        <v/>
      </c>
      <c r="N387" s="24">
        <f>IF(OR(A387="",I387="",J387="",P387=0),"",SUMIFS($I$5:$I$404,$J$5:$J$404,J387,$A$5:$A$404,A387,$P$5:$P$404,1))</f>
        <v/>
      </c>
      <c r="O387" s="19">
        <f>IF(J387="","",IFERROR(IF(INDEX(Roster!$K$5:$K$204,MATCH(J387,Roster!$A$5:$A$204,0))="","No license on file",IF(INDEX(Roster!$K$5:$K$204,MATCH(J387,Roster!$A$5:$A$204,0))&lt;A387,"Expired on shift date","OK")),"Not on the roster"))</f>
        <v/>
      </c>
      <c r="P387" s="27">
        <f>IF(OR(K387="Confirmed",K387="Completed"),1,0)</f>
        <v/>
      </c>
      <c r="Q387" s="14" t="n"/>
    </row>
    <row r="388">
      <c r="A388" s="20" t="n"/>
      <c r="B388" s="21">
        <f>IF(A388="","",TEXT(A388,"ddd"))</f>
        <v/>
      </c>
      <c r="C388" s="14" t="n"/>
      <c r="D388" s="14" t="n"/>
      <c r="E388" s="14" t="n"/>
      <c r="F388" s="22" t="n"/>
      <c r="G388" s="22" t="n"/>
      <c r="H388" s="23" t="n"/>
      <c r="I388" s="24">
        <f>IF(OR(F388="",G388=""),"",ROUND(MAX(0,MOD(G388-F388,1)*24-N(H388)/60),2))</f>
        <v/>
      </c>
      <c r="J388" s="14" t="n"/>
      <c r="K388" s="14" t="n"/>
      <c r="L388" s="25" t="n"/>
      <c r="M388" s="26">
        <f>IF(OR(I388="",L388=""),"",ROUND(I388*L388,2))</f>
        <v/>
      </c>
      <c r="N388" s="24">
        <f>IF(OR(A388="",I388="",J388="",P388=0),"",SUMIFS($I$5:$I$404,$J$5:$J$404,J388,$A$5:$A$404,A388,$P$5:$P$404,1))</f>
        <v/>
      </c>
      <c r="O388" s="19">
        <f>IF(J388="","",IFERROR(IF(INDEX(Roster!$K$5:$K$204,MATCH(J388,Roster!$A$5:$A$204,0))="","No license on file",IF(INDEX(Roster!$K$5:$K$204,MATCH(J388,Roster!$A$5:$A$204,0))&lt;A388,"Expired on shift date","OK")),"Not on the roster"))</f>
        <v/>
      </c>
      <c r="P388" s="27">
        <f>IF(OR(K388="Confirmed",K388="Completed"),1,0)</f>
        <v/>
      </c>
      <c r="Q388" s="14" t="n"/>
    </row>
    <row r="389">
      <c r="A389" s="20" t="n"/>
      <c r="B389" s="21">
        <f>IF(A389="","",TEXT(A389,"ddd"))</f>
        <v/>
      </c>
      <c r="C389" s="14" t="n"/>
      <c r="D389" s="14" t="n"/>
      <c r="E389" s="14" t="n"/>
      <c r="F389" s="22" t="n"/>
      <c r="G389" s="22" t="n"/>
      <c r="H389" s="23" t="n"/>
      <c r="I389" s="24">
        <f>IF(OR(F389="",G389=""),"",ROUND(MAX(0,MOD(G389-F389,1)*24-N(H389)/60),2))</f>
        <v/>
      </c>
      <c r="J389" s="14" t="n"/>
      <c r="K389" s="14" t="n"/>
      <c r="L389" s="25" t="n"/>
      <c r="M389" s="26">
        <f>IF(OR(I389="",L389=""),"",ROUND(I389*L389,2))</f>
        <v/>
      </c>
      <c r="N389" s="24">
        <f>IF(OR(A389="",I389="",J389="",P389=0),"",SUMIFS($I$5:$I$404,$J$5:$J$404,J389,$A$5:$A$404,A389,$P$5:$P$404,1))</f>
        <v/>
      </c>
      <c r="O389" s="19">
        <f>IF(J389="","",IFERROR(IF(INDEX(Roster!$K$5:$K$204,MATCH(J389,Roster!$A$5:$A$204,0))="","No license on file",IF(INDEX(Roster!$K$5:$K$204,MATCH(J389,Roster!$A$5:$A$204,0))&lt;A389,"Expired on shift date","OK")),"Not on the roster"))</f>
        <v/>
      </c>
      <c r="P389" s="27">
        <f>IF(OR(K389="Confirmed",K389="Completed"),1,0)</f>
        <v/>
      </c>
      <c r="Q389" s="14" t="n"/>
    </row>
    <row r="390">
      <c r="A390" s="20" t="n"/>
      <c r="B390" s="21">
        <f>IF(A390="","",TEXT(A390,"ddd"))</f>
        <v/>
      </c>
      <c r="C390" s="14" t="n"/>
      <c r="D390" s="14" t="n"/>
      <c r="E390" s="14" t="n"/>
      <c r="F390" s="22" t="n"/>
      <c r="G390" s="22" t="n"/>
      <c r="H390" s="23" t="n"/>
      <c r="I390" s="24">
        <f>IF(OR(F390="",G390=""),"",ROUND(MAX(0,MOD(G390-F390,1)*24-N(H390)/60),2))</f>
        <v/>
      </c>
      <c r="J390" s="14" t="n"/>
      <c r="K390" s="14" t="n"/>
      <c r="L390" s="25" t="n"/>
      <c r="M390" s="26">
        <f>IF(OR(I390="",L390=""),"",ROUND(I390*L390,2))</f>
        <v/>
      </c>
      <c r="N390" s="24">
        <f>IF(OR(A390="",I390="",J390="",P390=0),"",SUMIFS($I$5:$I$404,$J$5:$J$404,J390,$A$5:$A$404,A390,$P$5:$P$404,1))</f>
        <v/>
      </c>
      <c r="O390" s="19">
        <f>IF(J390="","",IFERROR(IF(INDEX(Roster!$K$5:$K$204,MATCH(J390,Roster!$A$5:$A$204,0))="","No license on file",IF(INDEX(Roster!$K$5:$K$204,MATCH(J390,Roster!$A$5:$A$204,0))&lt;A390,"Expired on shift date","OK")),"Not on the roster"))</f>
        <v/>
      </c>
      <c r="P390" s="27">
        <f>IF(OR(K390="Confirmed",K390="Completed"),1,0)</f>
        <v/>
      </c>
      <c r="Q390" s="14" t="n"/>
    </row>
    <row r="391">
      <c r="A391" s="20" t="n"/>
      <c r="B391" s="21">
        <f>IF(A391="","",TEXT(A391,"ddd"))</f>
        <v/>
      </c>
      <c r="C391" s="14" t="n"/>
      <c r="D391" s="14" t="n"/>
      <c r="E391" s="14" t="n"/>
      <c r="F391" s="22" t="n"/>
      <c r="G391" s="22" t="n"/>
      <c r="H391" s="23" t="n"/>
      <c r="I391" s="24">
        <f>IF(OR(F391="",G391=""),"",ROUND(MAX(0,MOD(G391-F391,1)*24-N(H391)/60),2))</f>
        <v/>
      </c>
      <c r="J391" s="14" t="n"/>
      <c r="K391" s="14" t="n"/>
      <c r="L391" s="25" t="n"/>
      <c r="M391" s="26">
        <f>IF(OR(I391="",L391=""),"",ROUND(I391*L391,2))</f>
        <v/>
      </c>
      <c r="N391" s="24">
        <f>IF(OR(A391="",I391="",J391="",P391=0),"",SUMIFS($I$5:$I$404,$J$5:$J$404,J391,$A$5:$A$404,A391,$P$5:$P$404,1))</f>
        <v/>
      </c>
      <c r="O391" s="19">
        <f>IF(J391="","",IFERROR(IF(INDEX(Roster!$K$5:$K$204,MATCH(J391,Roster!$A$5:$A$204,0))="","No license on file",IF(INDEX(Roster!$K$5:$K$204,MATCH(J391,Roster!$A$5:$A$204,0))&lt;A391,"Expired on shift date","OK")),"Not on the roster"))</f>
        <v/>
      </c>
      <c r="P391" s="27">
        <f>IF(OR(K391="Confirmed",K391="Completed"),1,0)</f>
        <v/>
      </c>
      <c r="Q391" s="14" t="n"/>
    </row>
    <row r="392">
      <c r="A392" s="20" t="n"/>
      <c r="B392" s="21">
        <f>IF(A392="","",TEXT(A392,"ddd"))</f>
        <v/>
      </c>
      <c r="C392" s="14" t="n"/>
      <c r="D392" s="14" t="n"/>
      <c r="E392" s="14" t="n"/>
      <c r="F392" s="22" t="n"/>
      <c r="G392" s="22" t="n"/>
      <c r="H392" s="23" t="n"/>
      <c r="I392" s="24">
        <f>IF(OR(F392="",G392=""),"",ROUND(MAX(0,MOD(G392-F392,1)*24-N(H392)/60),2))</f>
        <v/>
      </c>
      <c r="J392" s="14" t="n"/>
      <c r="K392" s="14" t="n"/>
      <c r="L392" s="25" t="n"/>
      <c r="M392" s="26">
        <f>IF(OR(I392="",L392=""),"",ROUND(I392*L392,2))</f>
        <v/>
      </c>
      <c r="N392" s="24">
        <f>IF(OR(A392="",I392="",J392="",P392=0),"",SUMIFS($I$5:$I$404,$J$5:$J$404,J392,$A$5:$A$404,A392,$P$5:$P$404,1))</f>
        <v/>
      </c>
      <c r="O392" s="19">
        <f>IF(J392="","",IFERROR(IF(INDEX(Roster!$K$5:$K$204,MATCH(J392,Roster!$A$5:$A$204,0))="","No license on file",IF(INDEX(Roster!$K$5:$K$204,MATCH(J392,Roster!$A$5:$A$204,0))&lt;A392,"Expired on shift date","OK")),"Not on the roster"))</f>
        <v/>
      </c>
      <c r="P392" s="27">
        <f>IF(OR(K392="Confirmed",K392="Completed"),1,0)</f>
        <v/>
      </c>
      <c r="Q392" s="14" t="n"/>
    </row>
    <row r="393">
      <c r="A393" s="20" t="n"/>
      <c r="B393" s="21">
        <f>IF(A393="","",TEXT(A393,"ddd"))</f>
        <v/>
      </c>
      <c r="C393" s="14" t="n"/>
      <c r="D393" s="14" t="n"/>
      <c r="E393" s="14" t="n"/>
      <c r="F393" s="22" t="n"/>
      <c r="G393" s="22" t="n"/>
      <c r="H393" s="23" t="n"/>
      <c r="I393" s="24">
        <f>IF(OR(F393="",G393=""),"",ROUND(MAX(0,MOD(G393-F393,1)*24-N(H393)/60),2))</f>
        <v/>
      </c>
      <c r="J393" s="14" t="n"/>
      <c r="K393" s="14" t="n"/>
      <c r="L393" s="25" t="n"/>
      <c r="M393" s="26">
        <f>IF(OR(I393="",L393=""),"",ROUND(I393*L393,2))</f>
        <v/>
      </c>
      <c r="N393" s="24">
        <f>IF(OR(A393="",I393="",J393="",P393=0),"",SUMIFS($I$5:$I$404,$J$5:$J$404,J393,$A$5:$A$404,A393,$P$5:$P$404,1))</f>
        <v/>
      </c>
      <c r="O393" s="19">
        <f>IF(J393="","",IFERROR(IF(INDEX(Roster!$K$5:$K$204,MATCH(J393,Roster!$A$5:$A$204,0))="","No license on file",IF(INDEX(Roster!$K$5:$K$204,MATCH(J393,Roster!$A$5:$A$204,0))&lt;A393,"Expired on shift date","OK")),"Not on the roster"))</f>
        <v/>
      </c>
      <c r="P393" s="27">
        <f>IF(OR(K393="Confirmed",K393="Completed"),1,0)</f>
        <v/>
      </c>
      <c r="Q393" s="14" t="n"/>
    </row>
    <row r="394">
      <c r="A394" s="20" t="n"/>
      <c r="B394" s="21">
        <f>IF(A394="","",TEXT(A394,"ddd"))</f>
        <v/>
      </c>
      <c r="C394" s="14" t="n"/>
      <c r="D394" s="14" t="n"/>
      <c r="E394" s="14" t="n"/>
      <c r="F394" s="22" t="n"/>
      <c r="G394" s="22" t="n"/>
      <c r="H394" s="23" t="n"/>
      <c r="I394" s="24">
        <f>IF(OR(F394="",G394=""),"",ROUND(MAX(0,MOD(G394-F394,1)*24-N(H394)/60),2))</f>
        <v/>
      </c>
      <c r="J394" s="14" t="n"/>
      <c r="K394" s="14" t="n"/>
      <c r="L394" s="25" t="n"/>
      <c r="M394" s="26">
        <f>IF(OR(I394="",L394=""),"",ROUND(I394*L394,2))</f>
        <v/>
      </c>
      <c r="N394" s="24">
        <f>IF(OR(A394="",I394="",J394="",P394=0),"",SUMIFS($I$5:$I$404,$J$5:$J$404,J394,$A$5:$A$404,A394,$P$5:$P$404,1))</f>
        <v/>
      </c>
      <c r="O394" s="19">
        <f>IF(J394="","",IFERROR(IF(INDEX(Roster!$K$5:$K$204,MATCH(J394,Roster!$A$5:$A$204,0))="","No license on file",IF(INDEX(Roster!$K$5:$K$204,MATCH(J394,Roster!$A$5:$A$204,0))&lt;A394,"Expired on shift date","OK")),"Not on the roster"))</f>
        <v/>
      </c>
      <c r="P394" s="27">
        <f>IF(OR(K394="Confirmed",K394="Completed"),1,0)</f>
        <v/>
      </c>
      <c r="Q394" s="14" t="n"/>
    </row>
    <row r="395">
      <c r="A395" s="20" t="n"/>
      <c r="B395" s="21">
        <f>IF(A395="","",TEXT(A395,"ddd"))</f>
        <v/>
      </c>
      <c r="C395" s="14" t="n"/>
      <c r="D395" s="14" t="n"/>
      <c r="E395" s="14" t="n"/>
      <c r="F395" s="22" t="n"/>
      <c r="G395" s="22" t="n"/>
      <c r="H395" s="23" t="n"/>
      <c r="I395" s="24">
        <f>IF(OR(F395="",G395=""),"",ROUND(MAX(0,MOD(G395-F395,1)*24-N(H395)/60),2))</f>
        <v/>
      </c>
      <c r="J395" s="14" t="n"/>
      <c r="K395" s="14" t="n"/>
      <c r="L395" s="25" t="n"/>
      <c r="M395" s="26">
        <f>IF(OR(I395="",L395=""),"",ROUND(I395*L395,2))</f>
        <v/>
      </c>
      <c r="N395" s="24">
        <f>IF(OR(A395="",I395="",J395="",P395=0),"",SUMIFS($I$5:$I$404,$J$5:$J$404,J395,$A$5:$A$404,A395,$P$5:$P$404,1))</f>
        <v/>
      </c>
      <c r="O395" s="19">
        <f>IF(J395="","",IFERROR(IF(INDEX(Roster!$K$5:$K$204,MATCH(J395,Roster!$A$5:$A$204,0))="","No license on file",IF(INDEX(Roster!$K$5:$K$204,MATCH(J395,Roster!$A$5:$A$204,0))&lt;A395,"Expired on shift date","OK")),"Not on the roster"))</f>
        <v/>
      </c>
      <c r="P395" s="27">
        <f>IF(OR(K395="Confirmed",K395="Completed"),1,0)</f>
        <v/>
      </c>
      <c r="Q395" s="14" t="n"/>
    </row>
    <row r="396">
      <c r="A396" s="20" t="n"/>
      <c r="B396" s="21">
        <f>IF(A396="","",TEXT(A396,"ddd"))</f>
        <v/>
      </c>
      <c r="C396" s="14" t="n"/>
      <c r="D396" s="14" t="n"/>
      <c r="E396" s="14" t="n"/>
      <c r="F396" s="22" t="n"/>
      <c r="G396" s="22" t="n"/>
      <c r="H396" s="23" t="n"/>
      <c r="I396" s="24">
        <f>IF(OR(F396="",G396=""),"",ROUND(MAX(0,MOD(G396-F396,1)*24-N(H396)/60),2))</f>
        <v/>
      </c>
      <c r="J396" s="14" t="n"/>
      <c r="K396" s="14" t="n"/>
      <c r="L396" s="25" t="n"/>
      <c r="M396" s="26">
        <f>IF(OR(I396="",L396=""),"",ROUND(I396*L396,2))</f>
        <v/>
      </c>
      <c r="N396" s="24">
        <f>IF(OR(A396="",I396="",J396="",P396=0),"",SUMIFS($I$5:$I$404,$J$5:$J$404,J396,$A$5:$A$404,A396,$P$5:$P$404,1))</f>
        <v/>
      </c>
      <c r="O396" s="19">
        <f>IF(J396="","",IFERROR(IF(INDEX(Roster!$K$5:$K$204,MATCH(J396,Roster!$A$5:$A$204,0))="","No license on file",IF(INDEX(Roster!$K$5:$K$204,MATCH(J396,Roster!$A$5:$A$204,0))&lt;A396,"Expired on shift date","OK")),"Not on the roster"))</f>
        <v/>
      </c>
      <c r="P396" s="27">
        <f>IF(OR(K396="Confirmed",K396="Completed"),1,0)</f>
        <v/>
      </c>
      <c r="Q396" s="14" t="n"/>
    </row>
    <row r="397">
      <c r="A397" s="20" t="n"/>
      <c r="B397" s="21">
        <f>IF(A397="","",TEXT(A397,"ddd"))</f>
        <v/>
      </c>
      <c r="C397" s="14" t="n"/>
      <c r="D397" s="14" t="n"/>
      <c r="E397" s="14" t="n"/>
      <c r="F397" s="22" t="n"/>
      <c r="G397" s="22" t="n"/>
      <c r="H397" s="23" t="n"/>
      <c r="I397" s="24">
        <f>IF(OR(F397="",G397=""),"",ROUND(MAX(0,MOD(G397-F397,1)*24-N(H397)/60),2))</f>
        <v/>
      </c>
      <c r="J397" s="14" t="n"/>
      <c r="K397" s="14" t="n"/>
      <c r="L397" s="25" t="n"/>
      <c r="M397" s="26">
        <f>IF(OR(I397="",L397=""),"",ROUND(I397*L397,2))</f>
        <v/>
      </c>
      <c r="N397" s="24">
        <f>IF(OR(A397="",I397="",J397="",P397=0),"",SUMIFS($I$5:$I$404,$J$5:$J$404,J397,$A$5:$A$404,A397,$P$5:$P$404,1))</f>
        <v/>
      </c>
      <c r="O397" s="19">
        <f>IF(J397="","",IFERROR(IF(INDEX(Roster!$K$5:$K$204,MATCH(J397,Roster!$A$5:$A$204,0))="","No license on file",IF(INDEX(Roster!$K$5:$K$204,MATCH(J397,Roster!$A$5:$A$204,0))&lt;A397,"Expired on shift date","OK")),"Not on the roster"))</f>
        <v/>
      </c>
      <c r="P397" s="27">
        <f>IF(OR(K397="Confirmed",K397="Completed"),1,0)</f>
        <v/>
      </c>
      <c r="Q397" s="14" t="n"/>
    </row>
    <row r="398">
      <c r="A398" s="20" t="n"/>
      <c r="B398" s="21">
        <f>IF(A398="","",TEXT(A398,"ddd"))</f>
        <v/>
      </c>
      <c r="C398" s="14" t="n"/>
      <c r="D398" s="14" t="n"/>
      <c r="E398" s="14" t="n"/>
      <c r="F398" s="22" t="n"/>
      <c r="G398" s="22" t="n"/>
      <c r="H398" s="23" t="n"/>
      <c r="I398" s="24">
        <f>IF(OR(F398="",G398=""),"",ROUND(MAX(0,MOD(G398-F398,1)*24-N(H398)/60),2))</f>
        <v/>
      </c>
      <c r="J398" s="14" t="n"/>
      <c r="K398" s="14" t="n"/>
      <c r="L398" s="25" t="n"/>
      <c r="M398" s="26">
        <f>IF(OR(I398="",L398=""),"",ROUND(I398*L398,2))</f>
        <v/>
      </c>
      <c r="N398" s="24">
        <f>IF(OR(A398="",I398="",J398="",P398=0),"",SUMIFS($I$5:$I$404,$J$5:$J$404,J398,$A$5:$A$404,A398,$P$5:$P$404,1))</f>
        <v/>
      </c>
      <c r="O398" s="19">
        <f>IF(J398="","",IFERROR(IF(INDEX(Roster!$K$5:$K$204,MATCH(J398,Roster!$A$5:$A$204,0))="","No license on file",IF(INDEX(Roster!$K$5:$K$204,MATCH(J398,Roster!$A$5:$A$204,0))&lt;A398,"Expired on shift date","OK")),"Not on the roster"))</f>
        <v/>
      </c>
      <c r="P398" s="27">
        <f>IF(OR(K398="Confirmed",K398="Completed"),1,0)</f>
        <v/>
      </c>
      <c r="Q398" s="14" t="n"/>
    </row>
    <row r="399">
      <c r="A399" s="20" t="n"/>
      <c r="B399" s="21">
        <f>IF(A399="","",TEXT(A399,"ddd"))</f>
        <v/>
      </c>
      <c r="C399" s="14" t="n"/>
      <c r="D399" s="14" t="n"/>
      <c r="E399" s="14" t="n"/>
      <c r="F399" s="22" t="n"/>
      <c r="G399" s="22" t="n"/>
      <c r="H399" s="23" t="n"/>
      <c r="I399" s="24">
        <f>IF(OR(F399="",G399=""),"",ROUND(MAX(0,MOD(G399-F399,1)*24-N(H399)/60),2))</f>
        <v/>
      </c>
      <c r="J399" s="14" t="n"/>
      <c r="K399" s="14" t="n"/>
      <c r="L399" s="25" t="n"/>
      <c r="M399" s="26">
        <f>IF(OR(I399="",L399=""),"",ROUND(I399*L399,2))</f>
        <v/>
      </c>
      <c r="N399" s="24">
        <f>IF(OR(A399="",I399="",J399="",P399=0),"",SUMIFS($I$5:$I$404,$J$5:$J$404,J399,$A$5:$A$404,A399,$P$5:$P$404,1))</f>
        <v/>
      </c>
      <c r="O399" s="19">
        <f>IF(J399="","",IFERROR(IF(INDEX(Roster!$K$5:$K$204,MATCH(J399,Roster!$A$5:$A$204,0))="","No license on file",IF(INDEX(Roster!$K$5:$K$204,MATCH(J399,Roster!$A$5:$A$204,0))&lt;A399,"Expired on shift date","OK")),"Not on the roster"))</f>
        <v/>
      </c>
      <c r="P399" s="27">
        <f>IF(OR(K399="Confirmed",K399="Completed"),1,0)</f>
        <v/>
      </c>
      <c r="Q399" s="14" t="n"/>
    </row>
    <row r="400">
      <c r="A400" s="20" t="n"/>
      <c r="B400" s="21">
        <f>IF(A400="","",TEXT(A400,"ddd"))</f>
        <v/>
      </c>
      <c r="C400" s="14" t="n"/>
      <c r="D400" s="14" t="n"/>
      <c r="E400" s="14" t="n"/>
      <c r="F400" s="22" t="n"/>
      <c r="G400" s="22" t="n"/>
      <c r="H400" s="23" t="n"/>
      <c r="I400" s="24">
        <f>IF(OR(F400="",G400=""),"",ROUND(MAX(0,MOD(G400-F400,1)*24-N(H400)/60),2))</f>
        <v/>
      </c>
      <c r="J400" s="14" t="n"/>
      <c r="K400" s="14" t="n"/>
      <c r="L400" s="25" t="n"/>
      <c r="M400" s="26">
        <f>IF(OR(I400="",L400=""),"",ROUND(I400*L400,2))</f>
        <v/>
      </c>
      <c r="N400" s="24">
        <f>IF(OR(A400="",I400="",J400="",P400=0),"",SUMIFS($I$5:$I$404,$J$5:$J$404,J400,$A$5:$A$404,A400,$P$5:$P$404,1))</f>
        <v/>
      </c>
      <c r="O400" s="19">
        <f>IF(J400="","",IFERROR(IF(INDEX(Roster!$K$5:$K$204,MATCH(J400,Roster!$A$5:$A$204,0))="","No license on file",IF(INDEX(Roster!$K$5:$K$204,MATCH(J400,Roster!$A$5:$A$204,0))&lt;A400,"Expired on shift date","OK")),"Not on the roster"))</f>
        <v/>
      </c>
      <c r="P400" s="27">
        <f>IF(OR(K400="Confirmed",K400="Completed"),1,0)</f>
        <v/>
      </c>
      <c r="Q400" s="14" t="n"/>
    </row>
    <row r="401">
      <c r="A401" s="20" t="n"/>
      <c r="B401" s="21">
        <f>IF(A401="","",TEXT(A401,"ddd"))</f>
        <v/>
      </c>
      <c r="C401" s="14" t="n"/>
      <c r="D401" s="14" t="n"/>
      <c r="E401" s="14" t="n"/>
      <c r="F401" s="22" t="n"/>
      <c r="G401" s="22" t="n"/>
      <c r="H401" s="23" t="n"/>
      <c r="I401" s="24">
        <f>IF(OR(F401="",G401=""),"",ROUND(MAX(0,MOD(G401-F401,1)*24-N(H401)/60),2))</f>
        <v/>
      </c>
      <c r="J401" s="14" t="n"/>
      <c r="K401" s="14" t="n"/>
      <c r="L401" s="25" t="n"/>
      <c r="M401" s="26">
        <f>IF(OR(I401="",L401=""),"",ROUND(I401*L401,2))</f>
        <v/>
      </c>
      <c r="N401" s="24">
        <f>IF(OR(A401="",I401="",J401="",P401=0),"",SUMIFS($I$5:$I$404,$J$5:$J$404,J401,$A$5:$A$404,A401,$P$5:$P$404,1))</f>
        <v/>
      </c>
      <c r="O401" s="19">
        <f>IF(J401="","",IFERROR(IF(INDEX(Roster!$K$5:$K$204,MATCH(J401,Roster!$A$5:$A$204,0))="","No license on file",IF(INDEX(Roster!$K$5:$K$204,MATCH(J401,Roster!$A$5:$A$204,0))&lt;A401,"Expired on shift date","OK")),"Not on the roster"))</f>
        <v/>
      </c>
      <c r="P401" s="27">
        <f>IF(OR(K401="Confirmed",K401="Completed"),1,0)</f>
        <v/>
      </c>
      <c r="Q401" s="14" t="n"/>
    </row>
    <row r="402">
      <c r="A402" s="20" t="n"/>
      <c r="B402" s="21">
        <f>IF(A402="","",TEXT(A402,"ddd"))</f>
        <v/>
      </c>
      <c r="C402" s="14" t="n"/>
      <c r="D402" s="14" t="n"/>
      <c r="E402" s="14" t="n"/>
      <c r="F402" s="22" t="n"/>
      <c r="G402" s="22" t="n"/>
      <c r="H402" s="23" t="n"/>
      <c r="I402" s="24">
        <f>IF(OR(F402="",G402=""),"",ROUND(MAX(0,MOD(G402-F402,1)*24-N(H402)/60),2))</f>
        <v/>
      </c>
      <c r="J402" s="14" t="n"/>
      <c r="K402" s="14" t="n"/>
      <c r="L402" s="25" t="n"/>
      <c r="M402" s="26">
        <f>IF(OR(I402="",L402=""),"",ROUND(I402*L402,2))</f>
        <v/>
      </c>
      <c r="N402" s="24">
        <f>IF(OR(A402="",I402="",J402="",P402=0),"",SUMIFS($I$5:$I$404,$J$5:$J$404,J402,$A$5:$A$404,A402,$P$5:$P$404,1))</f>
        <v/>
      </c>
      <c r="O402" s="19">
        <f>IF(J402="","",IFERROR(IF(INDEX(Roster!$K$5:$K$204,MATCH(J402,Roster!$A$5:$A$204,0))="","No license on file",IF(INDEX(Roster!$K$5:$K$204,MATCH(J402,Roster!$A$5:$A$204,0))&lt;A402,"Expired on shift date","OK")),"Not on the roster"))</f>
        <v/>
      </c>
      <c r="P402" s="27">
        <f>IF(OR(K402="Confirmed",K402="Completed"),1,0)</f>
        <v/>
      </c>
      <c r="Q402" s="14" t="n"/>
    </row>
    <row r="403">
      <c r="A403" s="20" t="n"/>
      <c r="B403" s="21">
        <f>IF(A403="","",TEXT(A403,"ddd"))</f>
        <v/>
      </c>
      <c r="C403" s="14" t="n"/>
      <c r="D403" s="14" t="n"/>
      <c r="E403" s="14" t="n"/>
      <c r="F403" s="22" t="n"/>
      <c r="G403" s="22" t="n"/>
      <c r="H403" s="23" t="n"/>
      <c r="I403" s="24">
        <f>IF(OR(F403="",G403=""),"",ROUND(MAX(0,MOD(G403-F403,1)*24-N(H403)/60),2))</f>
        <v/>
      </c>
      <c r="J403" s="14" t="n"/>
      <c r="K403" s="14" t="n"/>
      <c r="L403" s="25" t="n"/>
      <c r="M403" s="26">
        <f>IF(OR(I403="",L403=""),"",ROUND(I403*L403,2))</f>
        <v/>
      </c>
      <c r="N403" s="24">
        <f>IF(OR(A403="",I403="",J403="",P403=0),"",SUMIFS($I$5:$I$404,$J$5:$J$404,J403,$A$5:$A$404,A403,$P$5:$P$404,1))</f>
        <v/>
      </c>
      <c r="O403" s="19">
        <f>IF(J403="","",IFERROR(IF(INDEX(Roster!$K$5:$K$204,MATCH(J403,Roster!$A$5:$A$204,0))="","No license on file",IF(INDEX(Roster!$K$5:$K$204,MATCH(J403,Roster!$A$5:$A$204,0))&lt;A403,"Expired on shift date","OK")),"Not on the roster"))</f>
        <v/>
      </c>
      <c r="P403" s="27">
        <f>IF(OR(K403="Confirmed",K403="Completed"),1,0)</f>
        <v/>
      </c>
      <c r="Q403" s="14" t="n"/>
    </row>
    <row r="404">
      <c r="A404" s="20" t="n"/>
      <c r="B404" s="21">
        <f>IF(A404="","",TEXT(A404,"ddd"))</f>
        <v/>
      </c>
      <c r="C404" s="14" t="n"/>
      <c r="D404" s="14" t="n"/>
      <c r="E404" s="14" t="n"/>
      <c r="F404" s="22" t="n"/>
      <c r="G404" s="22" t="n"/>
      <c r="H404" s="23" t="n"/>
      <c r="I404" s="24">
        <f>IF(OR(F404="",G404=""),"",ROUND(MAX(0,MOD(G404-F404,1)*24-N(H404)/60),2))</f>
        <v/>
      </c>
      <c r="J404" s="14" t="n"/>
      <c r="K404" s="14" t="n"/>
      <c r="L404" s="25" t="n"/>
      <c r="M404" s="26">
        <f>IF(OR(I404="",L404=""),"",ROUND(I404*L404,2))</f>
        <v/>
      </c>
      <c r="N404" s="24">
        <f>IF(OR(A404="",I404="",J404="",P404=0),"",SUMIFS($I$5:$I$404,$J$5:$J$404,J404,$A$5:$A$404,A404,$P$5:$P$404,1))</f>
        <v/>
      </c>
      <c r="O404" s="19">
        <f>IF(J404="","",IFERROR(IF(INDEX(Roster!$K$5:$K$204,MATCH(J404,Roster!$A$5:$A$204,0))="","No license on file",IF(INDEX(Roster!$K$5:$K$204,MATCH(J404,Roster!$A$5:$A$204,0))&lt;A404,"Expired on shift date","OK")),"Not on the roster"))</f>
        <v/>
      </c>
      <c r="P404" s="27">
        <f>IF(OR(K404="Confirmed",K404="Completed"),1,0)</f>
        <v/>
      </c>
      <c r="Q404" s="14" t="n"/>
    </row>
  </sheetData>
  <autoFilter ref="A4:Q404"/>
  <mergeCells count="1">
    <mergeCell ref="A2:Q2"/>
  </mergeCells>
  <conditionalFormatting sqref="K5:K404">
    <cfRule type="expression" priority="1" dxfId="3">
      <formula>K5="Confirmed"</formula>
    </cfRule>
    <cfRule type="expression" priority="2" dxfId="3">
      <formula>K5="Completed"</formula>
    </cfRule>
    <cfRule type="expression" priority="3" dxfId="0">
      <formula>K5="Open"</formula>
    </cfRule>
    <cfRule type="expression" priority="4" dxfId="0">
      <formula>K5="No-show"</formula>
    </cfRule>
    <cfRule type="expression" priority="5" dxfId="1">
      <formula>K5="Offered"</formula>
    </cfRule>
    <cfRule type="expression" priority="6" dxfId="4">
      <formula>K5="Cancelled"</formula>
    </cfRule>
  </conditionalFormatting>
  <conditionalFormatting sqref="N5:N404">
    <cfRule type="expression" priority="7" dxfId="1">
      <formula>AND(ISNUMBER(N5),N5&gt;8)</formula>
    </cfRule>
  </conditionalFormatting>
  <conditionalFormatting sqref="O5:O404">
    <cfRule type="expression" priority="8" dxfId="0">
      <formula>O5="Expired on shift date"</formula>
    </cfRule>
    <cfRule type="expression" priority="9" dxfId="1">
      <formula>O5="Not on the roster"</formula>
    </cfRule>
  </conditionalFormatting>
  <dataValidations count="6">
    <dataValidation sqref="E5:E404" showDropDown="0" showInputMessage="0" showErrorMessage="1" allowBlank="1" errorTitle="Not in the list" error="Pick a value from the list (edit the lists on the Lists tab)." type="list">
      <formula1>Lists!$A$5:$A$34</formula1>
    </dataValidation>
    <dataValidation sqref="J5:J404" showDropDown="0" showInputMessage="1" showErrorMessage="1" allowBlank="1" errorTitle="Not in the list" error="Pick a value from the list (edit the lists on the Lists tab)." prompt="Pick from the Roster tab, or leave empty for an open slot" type="list">
      <formula1>Roster!$A$5:$A$204</formula1>
    </dataValidation>
    <dataValidation sqref="K5:K404" showDropDown="0" showInputMessage="0" showErrorMessage="1" allowBlank="1" errorTitle="Not in the list" error="Pick a value from the list (edit the lists on the Lists tab)." type="list">
      <formula1>Lists!$B$5:$B$10</formula1>
    </dataValidation>
    <dataValidation sqref="A5:A404" showDropDown="0" showInputMessage="0" showErrorMessage="1" allowBlank="1" error="Enter a date, for example 11/14/2026." type="date" operator="greaterThan">
      <formula1>DATE(2000,1,1)</formula1>
    </dataValidation>
    <dataValidation sqref="F5:G404" showDropDown="0" showInputMessage="0" showErrorMessage="1" allowBlank="1" error="Enter a time, for example 5:00 PM." type="time" operator="between">
      <formula1>TIME(0,0,0)</formula1>
      <formula2>TIME(23,59,59)</formula2>
    </dataValidation>
    <dataValidation sqref="H5:H404" showDropDown="0" showInputMessage="0" showErrorMessage="1" allowBlank="1" error="Unpaid break in minutes, 0 to 240." type="whole" operator="between">
      <formula1>0</formula1>
      <formula2>240</formula2>
    </dataValidation>
  </dataValidations>
  <pageMargins left="0.4" right="0.4" top="0.5" bottom="0.5" header="0.5" footer="0.5"/>
  <pageSetup orientation="landscape" paperSize="1" fitToHeight="0" fitToWidth="1"/>
  <headerFooter>
    <oddHeader/>
    <oddFooter>&amp;L&amp;8staffli.io/tools&amp;R&amp;8Page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07"/>
  <sheetViews>
    <sheetView showGridLines="0" workbookViewId="0">
      <pane ySplit="7" topLeftCell="A8" activePane="bottomLeft" state="frozen"/>
      <selection pane="bottomLeft" activeCell="A1" sqref="A1"/>
    </sheetView>
  </sheetViews>
  <sheetFormatPr baseColWidth="8" defaultRowHeight="15"/>
  <cols>
    <col width="16" customWidth="1" min="1" max="1"/>
    <col width="28" customWidth="1" min="2" max="2"/>
    <col width="18" customWidth="1" min="3" max="3"/>
    <col width="10" customWidth="1" min="4" max="4"/>
    <col width="10" customWidth="1" min="5" max="5"/>
    <col width="12" customWidth="1" min="6" max="6"/>
    <col width="10" customWidth="1" min="7" max="7"/>
    <col width="16" customWidth="1" min="8" max="8"/>
  </cols>
  <sheetData>
    <row r="1" ht="26" customHeight="1">
      <c r="A1" s="12" t="inlineStr">
        <is>
          <t>Coverage</t>
        </is>
      </c>
    </row>
    <row r="2" ht="18" customHeight="1">
      <c r="A2" s="2" t="inlineStr">
        <is>
          <t>Type what the client ordered (white columns). Filled counts Confirmed and Completed shifts on the Shifts tab for the same date, event and role.</t>
        </is>
      </c>
    </row>
    <row r="3"/>
    <row r="4">
      <c r="A4" s="28" t="inlineStr">
        <is>
          <t>Positions required</t>
        </is>
      </c>
      <c r="C4" s="28" t="inlineStr">
        <is>
          <t>Filled</t>
        </is>
      </c>
      <c r="E4" s="28" t="inlineStr">
        <is>
          <t>Fill rate</t>
        </is>
      </c>
      <c r="G4" s="28" t="inlineStr">
        <is>
          <t>Lines still short</t>
        </is>
      </c>
    </row>
    <row r="5">
      <c r="A5" s="29">
        <f>SUM(D8:D207)</f>
        <v/>
      </c>
      <c r="C5" s="29">
        <f>SUM(E8:E207)</f>
        <v/>
      </c>
      <c r="E5" s="30">
        <f>IF(SUM(D8:D207)=0,"",SUM(E8:E207)/SUM(D8:D207))</f>
        <v/>
      </c>
      <c r="G5" s="29">
        <f>COUNTIF(H8:H207,"Short*")</f>
        <v/>
      </c>
    </row>
    <row r="6"/>
    <row r="7" ht="32" customHeight="1">
      <c r="A7" s="13" t="inlineStr">
        <is>
          <t>Date</t>
        </is>
      </c>
      <c r="B7" s="13" t="inlineStr">
        <is>
          <t>Event</t>
        </is>
      </c>
      <c r="C7" s="13" t="inlineStr">
        <is>
          <t>Role</t>
        </is>
      </c>
      <c r="D7" s="13" t="inlineStr">
        <is>
          <t>Required</t>
        </is>
      </c>
      <c r="E7" s="13" t="inlineStr">
        <is>
          <t>Filled</t>
        </is>
      </c>
      <c r="F7" s="13" t="inlineStr">
        <is>
          <t>Offered, waiting</t>
        </is>
      </c>
      <c r="G7" s="13" t="inlineStr">
        <is>
          <t>Still open</t>
        </is>
      </c>
      <c r="H7" s="13" t="inlineStr">
        <is>
          <t>Status</t>
        </is>
      </c>
    </row>
    <row r="8">
      <c r="A8" s="20" t="n">
        <v>46336</v>
      </c>
      <c r="B8" s="14" t="inlineStr">
        <is>
          <t>Home &amp; Garden Show</t>
        </is>
      </c>
      <c r="C8" s="14" t="inlineStr">
        <is>
          <t>Bag check</t>
        </is>
      </c>
      <c r="D8" s="23" t="n">
        <v>1</v>
      </c>
      <c r="E8" s="18">
        <f>IF(OR(A8="",C8=""),"",IF(B8="",COUNTIFS(Shifts!$A$5:$A$404,A8,Shifts!$E$5:$E$404,C8,Shifts!$P$5:$P$404,1),COUNTIFS(Shifts!$A$5:$A$404,A8,Shifts!$C$5:$C$404,B8,Shifts!$E$5:$E$404,C8,Shifts!$P$5:$P$404,1)))</f>
        <v/>
      </c>
      <c r="F8" s="18">
        <f>IF(OR(A8="",C8=""),"",IF(B8="",COUNTIFS(Shifts!$A$5:$A$404,A8,Shifts!$E$5:$E$404,C8,Shifts!$K$5:$K$404,"Offered"),COUNTIFS(Shifts!$A$5:$A$404,A8,Shifts!$C$5:$C$404,B8,Shifts!$E$5:$E$404,C8,Shifts!$K$5:$K$404,"Offered")))</f>
        <v/>
      </c>
      <c r="G8" s="18">
        <f>IF(OR(D8="",E8=""),"",MAX(0,D8-E8))</f>
        <v/>
      </c>
      <c r="H8" s="19">
        <f>IF(OR(D8="",E8=""),"",IF(E8&lt;D8,"Short "&amp;(D8-E8),IF(E8&gt;D8,"Over by "&amp;(E8-D8),"Covered")))</f>
        <v/>
      </c>
    </row>
    <row r="9">
      <c r="A9" s="20" t="n">
        <v>46336</v>
      </c>
      <c r="B9" s="14" t="inlineStr">
        <is>
          <t>Home &amp; Garden Show</t>
        </is>
      </c>
      <c r="C9" s="14" t="inlineStr">
        <is>
          <t>Security officer</t>
        </is>
      </c>
      <c r="D9" s="23" t="n">
        <v>1</v>
      </c>
      <c r="E9" s="18">
        <f>IF(OR(A9="",C9=""),"",IF(B9="",COUNTIFS(Shifts!$A$5:$A$404,A9,Shifts!$E$5:$E$404,C9,Shifts!$P$5:$P$404,1),COUNTIFS(Shifts!$A$5:$A$404,A9,Shifts!$C$5:$C$404,B9,Shifts!$E$5:$E$404,C9,Shifts!$P$5:$P$404,1)))</f>
        <v/>
      </c>
      <c r="F9" s="18">
        <f>IF(OR(A9="",C9=""),"",IF(B9="",COUNTIFS(Shifts!$A$5:$A$404,A9,Shifts!$E$5:$E$404,C9,Shifts!$K$5:$K$404,"Offered"),COUNTIFS(Shifts!$A$5:$A$404,A9,Shifts!$C$5:$C$404,B9,Shifts!$E$5:$E$404,C9,Shifts!$K$5:$K$404,"Offered")))</f>
        <v/>
      </c>
      <c r="G9" s="18">
        <f>IF(OR(D9="",E9=""),"",MAX(0,D9-E9))</f>
        <v/>
      </c>
      <c r="H9" s="19">
        <f>IF(OR(D9="",E9=""),"",IF(E9&lt;D9,"Short "&amp;(D9-E9),IF(E9&gt;D9,"Over by "&amp;(E9-D9),"Covered")))</f>
        <v/>
      </c>
    </row>
    <row r="10">
      <c r="A10" s="20" t="n">
        <v>46337</v>
      </c>
      <c r="B10" s="14" t="inlineStr">
        <is>
          <t>Home &amp; Garden Show</t>
        </is>
      </c>
      <c r="C10" s="14" t="inlineStr">
        <is>
          <t>Bag check</t>
        </is>
      </c>
      <c r="D10" s="23" t="n">
        <v>1</v>
      </c>
      <c r="E10" s="18">
        <f>IF(OR(A10="",C10=""),"",IF(B10="",COUNTIFS(Shifts!$A$5:$A$404,A10,Shifts!$E$5:$E$404,C10,Shifts!$P$5:$P$404,1),COUNTIFS(Shifts!$A$5:$A$404,A10,Shifts!$C$5:$C$404,B10,Shifts!$E$5:$E$404,C10,Shifts!$P$5:$P$404,1)))</f>
        <v/>
      </c>
      <c r="F10" s="18">
        <f>IF(OR(A10="",C10=""),"",IF(B10="",COUNTIFS(Shifts!$A$5:$A$404,A10,Shifts!$E$5:$E$404,C10,Shifts!$K$5:$K$404,"Offered"),COUNTIFS(Shifts!$A$5:$A$404,A10,Shifts!$C$5:$C$404,B10,Shifts!$E$5:$E$404,C10,Shifts!$K$5:$K$404,"Offered")))</f>
        <v/>
      </c>
      <c r="G10" s="18">
        <f>IF(OR(D10="",E10=""),"",MAX(0,D10-E10))</f>
        <v/>
      </c>
      <c r="H10" s="19">
        <f>IF(OR(D10="",E10=""),"",IF(E10&lt;D10,"Short "&amp;(D10-E10),IF(E10&gt;D10,"Over by "&amp;(E10-D10),"Covered")))</f>
        <v/>
      </c>
    </row>
    <row r="11">
      <c r="A11" s="20" t="n">
        <v>46337</v>
      </c>
      <c r="B11" s="14" t="inlineStr">
        <is>
          <t>Home &amp; Garden Show</t>
        </is>
      </c>
      <c r="C11" s="14" t="inlineStr">
        <is>
          <t>Security officer</t>
        </is>
      </c>
      <c r="D11" s="23" t="n">
        <v>1</v>
      </c>
      <c r="E11" s="18">
        <f>IF(OR(A11="",C11=""),"",IF(B11="",COUNTIFS(Shifts!$A$5:$A$404,A11,Shifts!$E$5:$E$404,C11,Shifts!$P$5:$P$404,1),COUNTIFS(Shifts!$A$5:$A$404,A11,Shifts!$C$5:$C$404,B11,Shifts!$E$5:$E$404,C11,Shifts!$P$5:$P$404,1)))</f>
        <v/>
      </c>
      <c r="F11" s="18">
        <f>IF(OR(A11="",C11=""),"",IF(B11="",COUNTIFS(Shifts!$A$5:$A$404,A11,Shifts!$E$5:$E$404,C11,Shifts!$K$5:$K$404,"Offered"),COUNTIFS(Shifts!$A$5:$A$404,A11,Shifts!$C$5:$C$404,B11,Shifts!$E$5:$E$404,C11,Shifts!$K$5:$K$404,"Offered")))</f>
        <v/>
      </c>
      <c r="G11" s="18">
        <f>IF(OR(D11="",E11=""),"",MAX(0,D11-E11))</f>
        <v/>
      </c>
      <c r="H11" s="19">
        <f>IF(OR(D11="",E11=""),"",IF(E11&lt;D11,"Short "&amp;(D11-E11),IF(E11&gt;D11,"Over by "&amp;(E11-D11),"Covered")))</f>
        <v/>
      </c>
    </row>
    <row r="12">
      <c r="A12" s="20" t="n">
        <v>46338</v>
      </c>
      <c r="B12" s="14" t="inlineStr">
        <is>
          <t>High school playoff game</t>
        </is>
      </c>
      <c r="C12" s="14" t="inlineStr">
        <is>
          <t>Supervisor</t>
        </is>
      </c>
      <c r="D12" s="23" t="n">
        <v>1</v>
      </c>
      <c r="E12" s="18">
        <f>IF(OR(A12="",C12=""),"",IF(B12="",COUNTIFS(Shifts!$A$5:$A$404,A12,Shifts!$E$5:$E$404,C12,Shifts!$P$5:$P$404,1),COUNTIFS(Shifts!$A$5:$A$404,A12,Shifts!$C$5:$C$404,B12,Shifts!$E$5:$E$404,C12,Shifts!$P$5:$P$404,1)))</f>
        <v/>
      </c>
      <c r="F12" s="18">
        <f>IF(OR(A12="",C12=""),"",IF(B12="",COUNTIFS(Shifts!$A$5:$A$404,A12,Shifts!$E$5:$E$404,C12,Shifts!$K$5:$K$404,"Offered"),COUNTIFS(Shifts!$A$5:$A$404,A12,Shifts!$C$5:$C$404,B12,Shifts!$E$5:$E$404,C12,Shifts!$K$5:$K$404,"Offered")))</f>
        <v/>
      </c>
      <c r="G12" s="18">
        <f>IF(OR(D12="",E12=""),"",MAX(0,D12-E12))</f>
        <v/>
      </c>
      <c r="H12" s="19">
        <f>IF(OR(D12="",E12=""),"",IF(E12&lt;D12,"Short "&amp;(D12-E12),IF(E12&gt;D12,"Over by "&amp;(E12-D12),"Covered")))</f>
        <v/>
      </c>
    </row>
    <row r="13">
      <c r="A13" s="20" t="n">
        <v>46338</v>
      </c>
      <c r="B13" s="14" t="inlineStr">
        <is>
          <t>High school playoff game</t>
        </is>
      </c>
      <c r="C13" s="14" t="inlineStr">
        <is>
          <t>Security officer</t>
        </is>
      </c>
      <c r="D13" s="23" t="n">
        <v>1</v>
      </c>
      <c r="E13" s="18">
        <f>IF(OR(A13="",C13=""),"",IF(B13="",COUNTIFS(Shifts!$A$5:$A$404,A13,Shifts!$E$5:$E$404,C13,Shifts!$P$5:$P$404,1),COUNTIFS(Shifts!$A$5:$A$404,A13,Shifts!$C$5:$C$404,B13,Shifts!$E$5:$E$404,C13,Shifts!$P$5:$P$404,1)))</f>
        <v/>
      </c>
      <c r="F13" s="18">
        <f>IF(OR(A13="",C13=""),"",IF(B13="",COUNTIFS(Shifts!$A$5:$A$404,A13,Shifts!$E$5:$E$404,C13,Shifts!$K$5:$K$404,"Offered"),COUNTIFS(Shifts!$A$5:$A$404,A13,Shifts!$C$5:$C$404,B13,Shifts!$E$5:$E$404,C13,Shifts!$K$5:$K$404,"Offered")))</f>
        <v/>
      </c>
      <c r="G13" s="18">
        <f>IF(OR(D13="",E13=""),"",MAX(0,D13-E13))</f>
        <v/>
      </c>
      <c r="H13" s="19">
        <f>IF(OR(D13="",E13=""),"",IF(E13&lt;D13,"Short "&amp;(D13-E13),IF(E13&gt;D13,"Over by "&amp;(E13-D13),"Covered")))</f>
        <v/>
      </c>
    </row>
    <row r="14">
      <c r="A14" s="20" t="n">
        <v>46338</v>
      </c>
      <c r="B14" s="14" t="inlineStr">
        <is>
          <t>High school playoff game</t>
        </is>
      </c>
      <c r="C14" s="14" t="inlineStr">
        <is>
          <t>Steward</t>
        </is>
      </c>
      <c r="D14" s="23" t="n">
        <v>1</v>
      </c>
      <c r="E14" s="18">
        <f>IF(OR(A14="",C14=""),"",IF(B14="",COUNTIFS(Shifts!$A$5:$A$404,A14,Shifts!$E$5:$E$404,C14,Shifts!$P$5:$P$404,1),COUNTIFS(Shifts!$A$5:$A$404,A14,Shifts!$C$5:$C$404,B14,Shifts!$E$5:$E$404,C14,Shifts!$P$5:$P$404,1)))</f>
        <v/>
      </c>
      <c r="F14" s="18">
        <f>IF(OR(A14="",C14=""),"",IF(B14="",COUNTIFS(Shifts!$A$5:$A$404,A14,Shifts!$E$5:$E$404,C14,Shifts!$K$5:$K$404,"Offered"),COUNTIFS(Shifts!$A$5:$A$404,A14,Shifts!$C$5:$C$404,B14,Shifts!$E$5:$E$404,C14,Shifts!$K$5:$K$404,"Offered")))</f>
        <v/>
      </c>
      <c r="G14" s="18">
        <f>IF(OR(D14="",E14=""),"",MAX(0,D14-E14))</f>
        <v/>
      </c>
      <c r="H14" s="19">
        <f>IF(OR(D14="",E14=""),"",IF(E14&lt;D14,"Short "&amp;(D14-E14),IF(E14&gt;D14,"Over by "&amp;(E14-D14),"Covered")))</f>
        <v/>
      </c>
    </row>
    <row r="15">
      <c r="A15" s="20" t="n">
        <v>46338</v>
      </c>
      <c r="B15" s="14" t="inlineStr">
        <is>
          <t>High school playoff game</t>
        </is>
      </c>
      <c r="C15" s="14" t="inlineStr">
        <is>
          <t>Parking</t>
        </is>
      </c>
      <c r="D15" s="23" t="n">
        <v>1</v>
      </c>
      <c r="E15" s="18">
        <f>IF(OR(A15="",C15=""),"",IF(B15="",COUNTIFS(Shifts!$A$5:$A$404,A15,Shifts!$E$5:$E$404,C15,Shifts!$P$5:$P$404,1),COUNTIFS(Shifts!$A$5:$A$404,A15,Shifts!$C$5:$C$404,B15,Shifts!$E$5:$E$404,C15,Shifts!$P$5:$P$404,1)))</f>
        <v/>
      </c>
      <c r="F15" s="18">
        <f>IF(OR(A15="",C15=""),"",IF(B15="",COUNTIFS(Shifts!$A$5:$A$404,A15,Shifts!$E$5:$E$404,C15,Shifts!$K$5:$K$404,"Offered"),COUNTIFS(Shifts!$A$5:$A$404,A15,Shifts!$C$5:$C$404,B15,Shifts!$E$5:$E$404,C15,Shifts!$K$5:$K$404,"Offered")))</f>
        <v/>
      </c>
      <c r="G15" s="18">
        <f>IF(OR(D15="",E15=""),"",MAX(0,D15-E15))</f>
        <v/>
      </c>
      <c r="H15" s="19">
        <f>IF(OR(D15="",E15=""),"",IF(E15&lt;D15,"Short "&amp;(D15-E15),IF(E15&gt;D15,"Over by "&amp;(E15-D15),"Covered")))</f>
        <v/>
      </c>
    </row>
    <row r="16">
      <c r="A16" s="20" t="n">
        <v>46339</v>
      </c>
      <c r="B16" s="14" t="inlineStr">
        <is>
          <t>Riverside Music Fest</t>
        </is>
      </c>
      <c r="C16" s="14" t="inlineStr">
        <is>
          <t>Supervisor</t>
        </is>
      </c>
      <c r="D16" s="23" t="n">
        <v>1</v>
      </c>
      <c r="E16" s="18">
        <f>IF(OR(A16="",C16=""),"",IF(B16="",COUNTIFS(Shifts!$A$5:$A$404,A16,Shifts!$E$5:$E$404,C16,Shifts!$P$5:$P$404,1),COUNTIFS(Shifts!$A$5:$A$404,A16,Shifts!$C$5:$C$404,B16,Shifts!$E$5:$E$404,C16,Shifts!$P$5:$P$404,1)))</f>
        <v/>
      </c>
      <c r="F16" s="18">
        <f>IF(OR(A16="",C16=""),"",IF(B16="",COUNTIFS(Shifts!$A$5:$A$404,A16,Shifts!$E$5:$E$404,C16,Shifts!$K$5:$K$404,"Offered"),COUNTIFS(Shifts!$A$5:$A$404,A16,Shifts!$C$5:$C$404,B16,Shifts!$E$5:$E$404,C16,Shifts!$K$5:$K$404,"Offered")))</f>
        <v/>
      </c>
      <c r="G16" s="18">
        <f>IF(OR(D16="",E16=""),"",MAX(0,D16-E16))</f>
        <v/>
      </c>
      <c r="H16" s="19">
        <f>IF(OR(D16="",E16=""),"",IF(E16&lt;D16,"Short "&amp;(D16-E16),IF(E16&gt;D16,"Over by "&amp;(E16-D16),"Covered")))</f>
        <v/>
      </c>
    </row>
    <row r="17">
      <c r="A17" s="20" t="n">
        <v>46339</v>
      </c>
      <c r="B17" s="14" t="inlineStr">
        <is>
          <t>Riverside Music Fest</t>
        </is>
      </c>
      <c r="C17" s="14" t="inlineStr">
        <is>
          <t>Crowd manager</t>
        </is>
      </c>
      <c r="D17" s="23" t="n">
        <v>1</v>
      </c>
      <c r="E17" s="18">
        <f>IF(OR(A17="",C17=""),"",IF(B17="",COUNTIFS(Shifts!$A$5:$A$404,A17,Shifts!$E$5:$E$404,C17,Shifts!$P$5:$P$404,1),COUNTIFS(Shifts!$A$5:$A$404,A17,Shifts!$C$5:$C$404,B17,Shifts!$E$5:$E$404,C17,Shifts!$P$5:$P$404,1)))</f>
        <v/>
      </c>
      <c r="F17" s="18">
        <f>IF(OR(A17="",C17=""),"",IF(B17="",COUNTIFS(Shifts!$A$5:$A$404,A17,Shifts!$E$5:$E$404,C17,Shifts!$K$5:$K$404,"Offered"),COUNTIFS(Shifts!$A$5:$A$404,A17,Shifts!$C$5:$C$404,B17,Shifts!$E$5:$E$404,C17,Shifts!$K$5:$K$404,"Offered")))</f>
        <v/>
      </c>
      <c r="G17" s="18">
        <f>IF(OR(D17="",E17=""),"",MAX(0,D17-E17))</f>
        <v/>
      </c>
      <c r="H17" s="19">
        <f>IF(OR(D17="",E17=""),"",IF(E17&lt;D17,"Short "&amp;(D17-E17),IF(E17&gt;D17,"Over by "&amp;(E17-D17),"Covered")))</f>
        <v/>
      </c>
    </row>
    <row r="18">
      <c r="A18" s="20" t="n">
        <v>46339</v>
      </c>
      <c r="B18" s="14" t="inlineStr">
        <is>
          <t>Riverside Music Fest</t>
        </is>
      </c>
      <c r="C18" s="14" t="inlineStr">
        <is>
          <t>Security officer</t>
        </is>
      </c>
      <c r="D18" s="23" t="n">
        <v>3</v>
      </c>
      <c r="E18" s="18">
        <f>IF(OR(A18="",C18=""),"",IF(B18="",COUNTIFS(Shifts!$A$5:$A$404,A18,Shifts!$E$5:$E$404,C18,Shifts!$P$5:$P$404,1),COUNTIFS(Shifts!$A$5:$A$404,A18,Shifts!$C$5:$C$404,B18,Shifts!$E$5:$E$404,C18,Shifts!$P$5:$P$404,1)))</f>
        <v/>
      </c>
      <c r="F18" s="18">
        <f>IF(OR(A18="",C18=""),"",IF(B18="",COUNTIFS(Shifts!$A$5:$A$404,A18,Shifts!$E$5:$E$404,C18,Shifts!$K$5:$K$404,"Offered"),COUNTIFS(Shifts!$A$5:$A$404,A18,Shifts!$C$5:$C$404,B18,Shifts!$E$5:$E$404,C18,Shifts!$K$5:$K$404,"Offered")))</f>
        <v/>
      </c>
      <c r="G18" s="18">
        <f>IF(OR(D18="",E18=""),"",MAX(0,D18-E18))</f>
        <v/>
      </c>
      <c r="H18" s="19">
        <f>IF(OR(D18="",E18=""),"",IF(E18&lt;D18,"Short "&amp;(D18-E18),IF(E18&gt;D18,"Over by "&amp;(E18-D18),"Covered")))</f>
        <v/>
      </c>
    </row>
    <row r="19">
      <c r="A19" s="20" t="n">
        <v>46339</v>
      </c>
      <c r="B19" s="14" t="inlineStr">
        <is>
          <t>Riverside Music Fest</t>
        </is>
      </c>
      <c r="C19" s="14" t="inlineStr">
        <is>
          <t>Door staff</t>
        </is>
      </c>
      <c r="D19" s="23" t="n">
        <v>1</v>
      </c>
      <c r="E19" s="18">
        <f>IF(OR(A19="",C19=""),"",IF(B19="",COUNTIFS(Shifts!$A$5:$A$404,A19,Shifts!$E$5:$E$404,C19,Shifts!$P$5:$P$404,1),COUNTIFS(Shifts!$A$5:$A$404,A19,Shifts!$C$5:$C$404,B19,Shifts!$E$5:$E$404,C19,Shifts!$P$5:$P$404,1)))</f>
        <v/>
      </c>
      <c r="F19" s="18">
        <f>IF(OR(A19="",C19=""),"",IF(B19="",COUNTIFS(Shifts!$A$5:$A$404,A19,Shifts!$E$5:$E$404,C19,Shifts!$K$5:$K$404,"Offered"),COUNTIFS(Shifts!$A$5:$A$404,A19,Shifts!$C$5:$C$404,B19,Shifts!$E$5:$E$404,C19,Shifts!$K$5:$K$404,"Offered")))</f>
        <v/>
      </c>
      <c r="G19" s="18">
        <f>IF(OR(D19="",E19=""),"",MAX(0,D19-E19))</f>
        <v/>
      </c>
      <c r="H19" s="19">
        <f>IF(OR(D19="",E19=""),"",IF(E19&lt;D19,"Short "&amp;(D19-E19),IF(E19&gt;D19,"Over by "&amp;(E19-D19),"Covered")))</f>
        <v/>
      </c>
    </row>
    <row r="20">
      <c r="A20" s="20" t="n">
        <v>46339</v>
      </c>
      <c r="B20" s="14" t="inlineStr">
        <is>
          <t>Riverside Music Fest</t>
        </is>
      </c>
      <c r="C20" s="14" t="inlineStr">
        <is>
          <t>Steward</t>
        </is>
      </c>
      <c r="D20" s="23" t="n">
        <v>2</v>
      </c>
      <c r="E20" s="18">
        <f>IF(OR(A20="",C20=""),"",IF(B20="",COUNTIFS(Shifts!$A$5:$A$404,A20,Shifts!$E$5:$E$404,C20,Shifts!$P$5:$P$404,1),COUNTIFS(Shifts!$A$5:$A$404,A20,Shifts!$C$5:$C$404,B20,Shifts!$E$5:$E$404,C20,Shifts!$P$5:$P$404,1)))</f>
        <v/>
      </c>
      <c r="F20" s="18">
        <f>IF(OR(A20="",C20=""),"",IF(B20="",COUNTIFS(Shifts!$A$5:$A$404,A20,Shifts!$E$5:$E$404,C20,Shifts!$K$5:$K$404,"Offered"),COUNTIFS(Shifts!$A$5:$A$404,A20,Shifts!$C$5:$C$404,B20,Shifts!$E$5:$E$404,C20,Shifts!$K$5:$K$404,"Offered")))</f>
        <v/>
      </c>
      <c r="G20" s="18">
        <f>IF(OR(D20="",E20=""),"",MAX(0,D20-E20))</f>
        <v/>
      </c>
      <c r="H20" s="19">
        <f>IF(OR(D20="",E20=""),"",IF(E20&lt;D20,"Short "&amp;(D20-E20),IF(E20&gt;D20,"Over by "&amp;(E20-D20),"Covered")))</f>
        <v/>
      </c>
    </row>
    <row r="21">
      <c r="A21" s="20" t="n">
        <v>46339</v>
      </c>
      <c r="B21" s="14" t="inlineStr">
        <is>
          <t>Riverside Music Fest</t>
        </is>
      </c>
      <c r="C21" s="14" t="inlineStr">
        <is>
          <t>Bag check</t>
        </is>
      </c>
      <c r="D21" s="23" t="n">
        <v>1</v>
      </c>
      <c r="E21" s="18">
        <f>IF(OR(A21="",C21=""),"",IF(B21="",COUNTIFS(Shifts!$A$5:$A$404,A21,Shifts!$E$5:$E$404,C21,Shifts!$P$5:$P$404,1),COUNTIFS(Shifts!$A$5:$A$404,A21,Shifts!$C$5:$C$404,B21,Shifts!$E$5:$E$404,C21,Shifts!$P$5:$P$404,1)))</f>
        <v/>
      </c>
      <c r="F21" s="18">
        <f>IF(OR(A21="",C21=""),"",IF(B21="",COUNTIFS(Shifts!$A$5:$A$404,A21,Shifts!$E$5:$E$404,C21,Shifts!$K$5:$K$404,"Offered"),COUNTIFS(Shifts!$A$5:$A$404,A21,Shifts!$C$5:$C$404,B21,Shifts!$E$5:$E$404,C21,Shifts!$K$5:$K$404,"Offered")))</f>
        <v/>
      </c>
      <c r="G21" s="18">
        <f>IF(OR(D21="",E21=""),"",MAX(0,D21-E21))</f>
        <v/>
      </c>
      <c r="H21" s="19">
        <f>IF(OR(D21="",E21=""),"",IF(E21&lt;D21,"Short "&amp;(D21-E21),IF(E21&gt;D21,"Over by "&amp;(E21-D21),"Covered")))</f>
        <v/>
      </c>
    </row>
    <row r="22">
      <c r="A22" s="20" t="n">
        <v>46340</v>
      </c>
      <c r="B22" s="14" t="inlineStr">
        <is>
          <t>Riverside Music Fest</t>
        </is>
      </c>
      <c r="C22" s="14" t="inlineStr">
        <is>
          <t>Supervisor</t>
        </is>
      </c>
      <c r="D22" s="23" t="n">
        <v>1</v>
      </c>
      <c r="E22" s="18">
        <f>IF(OR(A22="",C22=""),"",IF(B22="",COUNTIFS(Shifts!$A$5:$A$404,A22,Shifts!$E$5:$E$404,C22,Shifts!$P$5:$P$404,1),COUNTIFS(Shifts!$A$5:$A$404,A22,Shifts!$C$5:$C$404,B22,Shifts!$E$5:$E$404,C22,Shifts!$P$5:$P$404,1)))</f>
        <v/>
      </c>
      <c r="F22" s="18">
        <f>IF(OR(A22="",C22=""),"",IF(B22="",COUNTIFS(Shifts!$A$5:$A$404,A22,Shifts!$E$5:$E$404,C22,Shifts!$K$5:$K$404,"Offered"),COUNTIFS(Shifts!$A$5:$A$404,A22,Shifts!$C$5:$C$404,B22,Shifts!$E$5:$E$404,C22,Shifts!$K$5:$K$404,"Offered")))</f>
        <v/>
      </c>
      <c r="G22" s="18">
        <f>IF(OR(D22="",E22=""),"",MAX(0,D22-E22))</f>
        <v/>
      </c>
      <c r="H22" s="19">
        <f>IF(OR(D22="",E22=""),"",IF(E22&lt;D22,"Short "&amp;(D22-E22),IF(E22&gt;D22,"Over by "&amp;(E22-D22),"Covered")))</f>
        <v/>
      </c>
    </row>
    <row r="23">
      <c r="A23" s="20" t="n">
        <v>46340</v>
      </c>
      <c r="B23" s="14" t="inlineStr">
        <is>
          <t>Riverside Music Fest</t>
        </is>
      </c>
      <c r="C23" s="14" t="inlineStr">
        <is>
          <t>Crowd manager</t>
        </is>
      </c>
      <c r="D23" s="23" t="n">
        <v>1</v>
      </c>
      <c r="E23" s="18">
        <f>IF(OR(A23="",C23=""),"",IF(B23="",COUNTIFS(Shifts!$A$5:$A$404,A23,Shifts!$E$5:$E$404,C23,Shifts!$P$5:$P$404,1),COUNTIFS(Shifts!$A$5:$A$404,A23,Shifts!$C$5:$C$404,B23,Shifts!$E$5:$E$404,C23,Shifts!$P$5:$P$404,1)))</f>
        <v/>
      </c>
      <c r="F23" s="18">
        <f>IF(OR(A23="",C23=""),"",IF(B23="",COUNTIFS(Shifts!$A$5:$A$404,A23,Shifts!$E$5:$E$404,C23,Shifts!$K$5:$K$404,"Offered"),COUNTIFS(Shifts!$A$5:$A$404,A23,Shifts!$C$5:$C$404,B23,Shifts!$E$5:$E$404,C23,Shifts!$K$5:$K$404,"Offered")))</f>
        <v/>
      </c>
      <c r="G23" s="18">
        <f>IF(OR(D23="",E23=""),"",MAX(0,D23-E23))</f>
        <v/>
      </c>
      <c r="H23" s="19">
        <f>IF(OR(D23="",E23=""),"",IF(E23&lt;D23,"Short "&amp;(D23-E23),IF(E23&gt;D23,"Over by "&amp;(E23-D23),"Covered")))</f>
        <v/>
      </c>
    </row>
    <row r="24">
      <c r="A24" s="20" t="n">
        <v>46340</v>
      </c>
      <c r="B24" s="14" t="inlineStr">
        <is>
          <t>Riverside Music Fest</t>
        </is>
      </c>
      <c r="C24" s="14" t="inlineStr">
        <is>
          <t>Security officer</t>
        </is>
      </c>
      <c r="D24" s="23" t="n">
        <v>4</v>
      </c>
      <c r="E24" s="18">
        <f>IF(OR(A24="",C24=""),"",IF(B24="",COUNTIFS(Shifts!$A$5:$A$404,A24,Shifts!$E$5:$E$404,C24,Shifts!$P$5:$P$404,1),COUNTIFS(Shifts!$A$5:$A$404,A24,Shifts!$C$5:$C$404,B24,Shifts!$E$5:$E$404,C24,Shifts!$P$5:$P$404,1)))</f>
        <v/>
      </c>
      <c r="F24" s="18">
        <f>IF(OR(A24="",C24=""),"",IF(B24="",COUNTIFS(Shifts!$A$5:$A$404,A24,Shifts!$E$5:$E$404,C24,Shifts!$K$5:$K$404,"Offered"),COUNTIFS(Shifts!$A$5:$A$404,A24,Shifts!$C$5:$C$404,B24,Shifts!$E$5:$E$404,C24,Shifts!$K$5:$K$404,"Offered")))</f>
        <v/>
      </c>
      <c r="G24" s="18">
        <f>IF(OR(D24="",E24=""),"",MAX(0,D24-E24))</f>
        <v/>
      </c>
      <c r="H24" s="19">
        <f>IF(OR(D24="",E24=""),"",IF(E24&lt;D24,"Short "&amp;(D24-E24),IF(E24&gt;D24,"Over by "&amp;(E24-D24),"Covered")))</f>
        <v/>
      </c>
    </row>
    <row r="25">
      <c r="A25" s="20" t="n">
        <v>46340</v>
      </c>
      <c r="B25" s="14" t="inlineStr">
        <is>
          <t>Riverside Music Fest</t>
        </is>
      </c>
      <c r="C25" s="14" t="inlineStr">
        <is>
          <t>Door staff</t>
        </is>
      </c>
      <c r="D25" s="23" t="n">
        <v>2</v>
      </c>
      <c r="E25" s="18">
        <f>IF(OR(A25="",C25=""),"",IF(B25="",COUNTIFS(Shifts!$A$5:$A$404,A25,Shifts!$E$5:$E$404,C25,Shifts!$P$5:$P$404,1),COUNTIFS(Shifts!$A$5:$A$404,A25,Shifts!$C$5:$C$404,B25,Shifts!$E$5:$E$404,C25,Shifts!$P$5:$P$404,1)))</f>
        <v/>
      </c>
      <c r="F25" s="18">
        <f>IF(OR(A25="",C25=""),"",IF(B25="",COUNTIFS(Shifts!$A$5:$A$404,A25,Shifts!$E$5:$E$404,C25,Shifts!$K$5:$K$404,"Offered"),COUNTIFS(Shifts!$A$5:$A$404,A25,Shifts!$C$5:$C$404,B25,Shifts!$E$5:$E$404,C25,Shifts!$K$5:$K$404,"Offered")))</f>
        <v/>
      </c>
      <c r="G25" s="18">
        <f>IF(OR(D25="",E25=""),"",MAX(0,D25-E25))</f>
        <v/>
      </c>
      <c r="H25" s="19">
        <f>IF(OR(D25="",E25=""),"",IF(E25&lt;D25,"Short "&amp;(D25-E25),IF(E25&gt;D25,"Over by "&amp;(E25-D25),"Covered")))</f>
        <v/>
      </c>
    </row>
    <row r="26">
      <c r="A26" s="20" t="n">
        <v>46340</v>
      </c>
      <c r="B26" s="14" t="inlineStr">
        <is>
          <t>Riverside Music Fest</t>
        </is>
      </c>
      <c r="C26" s="14" t="inlineStr">
        <is>
          <t>Steward</t>
        </is>
      </c>
      <c r="D26" s="23" t="n">
        <v>2</v>
      </c>
      <c r="E26" s="18">
        <f>IF(OR(A26="",C26=""),"",IF(B26="",COUNTIFS(Shifts!$A$5:$A$404,A26,Shifts!$E$5:$E$404,C26,Shifts!$P$5:$P$404,1),COUNTIFS(Shifts!$A$5:$A$404,A26,Shifts!$C$5:$C$404,B26,Shifts!$E$5:$E$404,C26,Shifts!$P$5:$P$404,1)))</f>
        <v/>
      </c>
      <c r="F26" s="18">
        <f>IF(OR(A26="",C26=""),"",IF(B26="",COUNTIFS(Shifts!$A$5:$A$404,A26,Shifts!$E$5:$E$404,C26,Shifts!$K$5:$K$404,"Offered"),COUNTIFS(Shifts!$A$5:$A$404,A26,Shifts!$C$5:$C$404,B26,Shifts!$E$5:$E$404,C26,Shifts!$K$5:$K$404,"Offered")))</f>
        <v/>
      </c>
      <c r="G26" s="18">
        <f>IF(OR(D26="",E26=""),"",MAX(0,D26-E26))</f>
        <v/>
      </c>
      <c r="H26" s="19">
        <f>IF(OR(D26="",E26=""),"",IF(E26&lt;D26,"Short "&amp;(D26-E26),IF(E26&gt;D26,"Over by "&amp;(E26-D26),"Covered")))</f>
        <v/>
      </c>
    </row>
    <row r="27">
      <c r="A27" s="20" t="n">
        <v>46340</v>
      </c>
      <c r="B27" s="14" t="inlineStr">
        <is>
          <t>Riverside Music Fest</t>
        </is>
      </c>
      <c r="C27" s="14" t="inlineStr">
        <is>
          <t>Bag check</t>
        </is>
      </c>
      <c r="D27" s="23" t="n">
        <v>1</v>
      </c>
      <c r="E27" s="18">
        <f>IF(OR(A27="",C27=""),"",IF(B27="",COUNTIFS(Shifts!$A$5:$A$404,A27,Shifts!$E$5:$E$404,C27,Shifts!$P$5:$P$404,1),COUNTIFS(Shifts!$A$5:$A$404,A27,Shifts!$C$5:$C$404,B27,Shifts!$E$5:$E$404,C27,Shifts!$P$5:$P$404,1)))</f>
        <v/>
      </c>
      <c r="F27" s="18">
        <f>IF(OR(A27="",C27=""),"",IF(B27="",COUNTIFS(Shifts!$A$5:$A$404,A27,Shifts!$E$5:$E$404,C27,Shifts!$K$5:$K$404,"Offered"),COUNTIFS(Shifts!$A$5:$A$404,A27,Shifts!$C$5:$C$404,B27,Shifts!$E$5:$E$404,C27,Shifts!$K$5:$K$404,"Offered")))</f>
        <v/>
      </c>
      <c r="G27" s="18">
        <f>IF(OR(D27="",E27=""),"",MAX(0,D27-E27))</f>
        <v/>
      </c>
      <c r="H27" s="19">
        <f>IF(OR(D27="",E27=""),"",IF(E27&lt;D27,"Short "&amp;(D27-E27),IF(E27&gt;D27,"Over by "&amp;(E27-D27),"Covered")))</f>
        <v/>
      </c>
    </row>
    <row r="28">
      <c r="A28" s="20" t="n">
        <v>46341</v>
      </c>
      <c r="B28" s="14" t="inlineStr">
        <is>
          <t>Riverside Music Fest</t>
        </is>
      </c>
      <c r="C28" s="14" t="inlineStr">
        <is>
          <t>Supervisor</t>
        </is>
      </c>
      <c r="D28" s="23" t="n">
        <v>1</v>
      </c>
      <c r="E28" s="18">
        <f>IF(OR(A28="",C28=""),"",IF(B28="",COUNTIFS(Shifts!$A$5:$A$404,A28,Shifts!$E$5:$E$404,C28,Shifts!$P$5:$P$404,1),COUNTIFS(Shifts!$A$5:$A$404,A28,Shifts!$C$5:$C$404,B28,Shifts!$E$5:$E$404,C28,Shifts!$P$5:$P$404,1)))</f>
        <v/>
      </c>
      <c r="F28" s="18">
        <f>IF(OR(A28="",C28=""),"",IF(B28="",COUNTIFS(Shifts!$A$5:$A$404,A28,Shifts!$E$5:$E$404,C28,Shifts!$K$5:$K$404,"Offered"),COUNTIFS(Shifts!$A$5:$A$404,A28,Shifts!$C$5:$C$404,B28,Shifts!$E$5:$E$404,C28,Shifts!$K$5:$K$404,"Offered")))</f>
        <v/>
      </c>
      <c r="G28" s="18">
        <f>IF(OR(D28="",E28=""),"",MAX(0,D28-E28))</f>
        <v/>
      </c>
      <c r="H28" s="19">
        <f>IF(OR(D28="",E28=""),"",IF(E28&lt;D28,"Short "&amp;(D28-E28),IF(E28&gt;D28,"Over by "&amp;(E28-D28),"Covered")))</f>
        <v/>
      </c>
    </row>
    <row r="29">
      <c r="A29" s="20" t="n">
        <v>46341</v>
      </c>
      <c r="B29" s="14" t="inlineStr">
        <is>
          <t>Riverside Music Fest</t>
        </is>
      </c>
      <c r="C29" s="14" t="inlineStr">
        <is>
          <t>Crowd manager</t>
        </is>
      </c>
      <c r="D29" s="23" t="n">
        <v>1</v>
      </c>
      <c r="E29" s="18">
        <f>IF(OR(A29="",C29=""),"",IF(B29="",COUNTIFS(Shifts!$A$5:$A$404,A29,Shifts!$E$5:$E$404,C29,Shifts!$P$5:$P$404,1),COUNTIFS(Shifts!$A$5:$A$404,A29,Shifts!$C$5:$C$404,B29,Shifts!$E$5:$E$404,C29,Shifts!$P$5:$P$404,1)))</f>
        <v/>
      </c>
      <c r="F29" s="18">
        <f>IF(OR(A29="",C29=""),"",IF(B29="",COUNTIFS(Shifts!$A$5:$A$404,A29,Shifts!$E$5:$E$404,C29,Shifts!$K$5:$K$404,"Offered"),COUNTIFS(Shifts!$A$5:$A$404,A29,Shifts!$C$5:$C$404,B29,Shifts!$E$5:$E$404,C29,Shifts!$K$5:$K$404,"Offered")))</f>
        <v/>
      </c>
      <c r="G29" s="18">
        <f>IF(OR(D29="",E29=""),"",MAX(0,D29-E29))</f>
        <v/>
      </c>
      <c r="H29" s="19">
        <f>IF(OR(D29="",E29=""),"",IF(E29&lt;D29,"Short "&amp;(D29-E29),IF(E29&gt;D29,"Over by "&amp;(E29-D29),"Covered")))</f>
        <v/>
      </c>
    </row>
    <row r="30">
      <c r="A30" s="20" t="n">
        <v>46341</v>
      </c>
      <c r="B30" s="14" t="inlineStr">
        <is>
          <t>Riverside Music Fest</t>
        </is>
      </c>
      <c r="C30" s="14" t="inlineStr">
        <is>
          <t>Security officer</t>
        </is>
      </c>
      <c r="D30" s="23" t="n">
        <v>2</v>
      </c>
      <c r="E30" s="18">
        <f>IF(OR(A30="",C30=""),"",IF(B30="",COUNTIFS(Shifts!$A$5:$A$404,A30,Shifts!$E$5:$E$404,C30,Shifts!$P$5:$P$404,1),COUNTIFS(Shifts!$A$5:$A$404,A30,Shifts!$C$5:$C$404,B30,Shifts!$E$5:$E$404,C30,Shifts!$P$5:$P$404,1)))</f>
        <v/>
      </c>
      <c r="F30" s="18">
        <f>IF(OR(A30="",C30=""),"",IF(B30="",COUNTIFS(Shifts!$A$5:$A$404,A30,Shifts!$E$5:$E$404,C30,Shifts!$K$5:$K$404,"Offered"),COUNTIFS(Shifts!$A$5:$A$404,A30,Shifts!$C$5:$C$404,B30,Shifts!$E$5:$E$404,C30,Shifts!$K$5:$K$404,"Offered")))</f>
        <v/>
      </c>
      <c r="G30" s="18">
        <f>IF(OR(D30="",E30=""),"",MAX(0,D30-E30))</f>
        <v/>
      </c>
      <c r="H30" s="19">
        <f>IF(OR(D30="",E30=""),"",IF(E30&lt;D30,"Short "&amp;(D30-E30),IF(E30&gt;D30,"Over by "&amp;(E30-D30),"Covered")))</f>
        <v/>
      </c>
    </row>
    <row r="31">
      <c r="A31" s="20" t="n">
        <v>46341</v>
      </c>
      <c r="B31" s="14" t="inlineStr">
        <is>
          <t>Riverside Music Fest</t>
        </is>
      </c>
      <c r="C31" s="14" t="inlineStr">
        <is>
          <t>Door staff</t>
        </is>
      </c>
      <c r="D31" s="23" t="n">
        <v>1</v>
      </c>
      <c r="E31" s="18">
        <f>IF(OR(A31="",C31=""),"",IF(B31="",COUNTIFS(Shifts!$A$5:$A$404,A31,Shifts!$E$5:$E$404,C31,Shifts!$P$5:$P$404,1),COUNTIFS(Shifts!$A$5:$A$404,A31,Shifts!$C$5:$C$404,B31,Shifts!$E$5:$E$404,C31,Shifts!$P$5:$P$404,1)))</f>
        <v/>
      </c>
      <c r="F31" s="18">
        <f>IF(OR(A31="",C31=""),"",IF(B31="",COUNTIFS(Shifts!$A$5:$A$404,A31,Shifts!$E$5:$E$404,C31,Shifts!$K$5:$K$404,"Offered"),COUNTIFS(Shifts!$A$5:$A$404,A31,Shifts!$C$5:$C$404,B31,Shifts!$E$5:$E$404,C31,Shifts!$K$5:$K$404,"Offered")))</f>
        <v/>
      </c>
      <c r="G31" s="18">
        <f>IF(OR(D31="",E31=""),"",MAX(0,D31-E31))</f>
        <v/>
      </c>
      <c r="H31" s="19">
        <f>IF(OR(D31="",E31=""),"",IF(E31&lt;D31,"Short "&amp;(D31-E31),IF(E31&gt;D31,"Over by "&amp;(E31-D31),"Covered")))</f>
        <v/>
      </c>
    </row>
    <row r="32">
      <c r="A32" s="20" t="n">
        <v>46341</v>
      </c>
      <c r="B32" s="14" t="inlineStr">
        <is>
          <t>Riverside Music Fest</t>
        </is>
      </c>
      <c r="C32" s="14" t="inlineStr">
        <is>
          <t>Steward</t>
        </is>
      </c>
      <c r="D32" s="23" t="n">
        <v>1</v>
      </c>
      <c r="E32" s="18">
        <f>IF(OR(A32="",C32=""),"",IF(B32="",COUNTIFS(Shifts!$A$5:$A$404,A32,Shifts!$E$5:$E$404,C32,Shifts!$P$5:$P$404,1),COUNTIFS(Shifts!$A$5:$A$404,A32,Shifts!$C$5:$C$404,B32,Shifts!$E$5:$E$404,C32,Shifts!$P$5:$P$404,1)))</f>
        <v/>
      </c>
      <c r="F32" s="18">
        <f>IF(OR(A32="",C32=""),"",IF(B32="",COUNTIFS(Shifts!$A$5:$A$404,A32,Shifts!$E$5:$E$404,C32,Shifts!$K$5:$K$404,"Offered"),COUNTIFS(Shifts!$A$5:$A$404,A32,Shifts!$C$5:$C$404,B32,Shifts!$E$5:$E$404,C32,Shifts!$K$5:$K$404,"Offered")))</f>
        <v/>
      </c>
      <c r="G32" s="18">
        <f>IF(OR(D32="",E32=""),"",MAX(0,D32-E32))</f>
        <v/>
      </c>
      <c r="H32" s="19">
        <f>IF(OR(D32="",E32=""),"",IF(E32&lt;D32,"Short "&amp;(D32-E32),IF(E32&gt;D32,"Over by "&amp;(E32-D32),"Covered")))</f>
        <v/>
      </c>
    </row>
    <row r="33">
      <c r="A33" s="20" t="n">
        <v>46346</v>
      </c>
      <c r="B33" s="14" t="inlineStr">
        <is>
          <t>Arena concert</t>
        </is>
      </c>
      <c r="C33" s="14" t="inlineStr">
        <is>
          <t>Supervisor</t>
        </is>
      </c>
      <c r="D33" s="23" t="n">
        <v>1</v>
      </c>
      <c r="E33" s="18">
        <f>IF(OR(A33="",C33=""),"",IF(B33="",COUNTIFS(Shifts!$A$5:$A$404,A33,Shifts!$E$5:$E$404,C33,Shifts!$P$5:$P$404,1),COUNTIFS(Shifts!$A$5:$A$404,A33,Shifts!$C$5:$C$404,B33,Shifts!$E$5:$E$404,C33,Shifts!$P$5:$P$404,1)))</f>
        <v/>
      </c>
      <c r="F33" s="18">
        <f>IF(OR(A33="",C33=""),"",IF(B33="",COUNTIFS(Shifts!$A$5:$A$404,A33,Shifts!$E$5:$E$404,C33,Shifts!$K$5:$K$404,"Offered"),COUNTIFS(Shifts!$A$5:$A$404,A33,Shifts!$C$5:$C$404,B33,Shifts!$E$5:$E$404,C33,Shifts!$K$5:$K$404,"Offered")))</f>
        <v/>
      </c>
      <c r="G33" s="18">
        <f>IF(OR(D33="",E33=""),"",MAX(0,D33-E33))</f>
        <v/>
      </c>
      <c r="H33" s="19">
        <f>IF(OR(D33="",E33=""),"",IF(E33&lt;D33,"Short "&amp;(D33-E33),IF(E33&gt;D33,"Over by "&amp;(E33-D33),"Covered")))</f>
        <v/>
      </c>
    </row>
    <row r="34">
      <c r="A34" s="20" t="n">
        <v>46346</v>
      </c>
      <c r="B34" s="14" t="inlineStr">
        <is>
          <t>Arena concert</t>
        </is>
      </c>
      <c r="C34" s="14" t="inlineStr">
        <is>
          <t>Security officer</t>
        </is>
      </c>
      <c r="D34" s="23" t="n">
        <v>2</v>
      </c>
      <c r="E34" s="18">
        <f>IF(OR(A34="",C34=""),"",IF(B34="",COUNTIFS(Shifts!$A$5:$A$404,A34,Shifts!$E$5:$E$404,C34,Shifts!$P$5:$P$404,1),COUNTIFS(Shifts!$A$5:$A$404,A34,Shifts!$C$5:$C$404,B34,Shifts!$E$5:$E$404,C34,Shifts!$P$5:$P$404,1)))</f>
        <v/>
      </c>
      <c r="F34" s="18">
        <f>IF(OR(A34="",C34=""),"",IF(B34="",COUNTIFS(Shifts!$A$5:$A$404,A34,Shifts!$E$5:$E$404,C34,Shifts!$K$5:$K$404,"Offered"),COUNTIFS(Shifts!$A$5:$A$404,A34,Shifts!$C$5:$C$404,B34,Shifts!$E$5:$E$404,C34,Shifts!$K$5:$K$404,"Offered")))</f>
        <v/>
      </c>
      <c r="G34" s="18">
        <f>IF(OR(D34="",E34=""),"",MAX(0,D34-E34))</f>
        <v/>
      </c>
      <c r="H34" s="19">
        <f>IF(OR(D34="",E34=""),"",IF(E34&lt;D34,"Short "&amp;(D34-E34),IF(E34&gt;D34,"Over by "&amp;(E34-D34),"Covered")))</f>
        <v/>
      </c>
    </row>
    <row r="35">
      <c r="A35" s="20" t="n">
        <v>46346</v>
      </c>
      <c r="B35" s="14" t="inlineStr">
        <is>
          <t>Arena concert</t>
        </is>
      </c>
      <c r="C35" s="14" t="inlineStr">
        <is>
          <t>Door staff</t>
        </is>
      </c>
      <c r="D35" s="23" t="n">
        <v>1</v>
      </c>
      <c r="E35" s="18">
        <f>IF(OR(A35="",C35=""),"",IF(B35="",COUNTIFS(Shifts!$A$5:$A$404,A35,Shifts!$E$5:$E$404,C35,Shifts!$P$5:$P$404,1),COUNTIFS(Shifts!$A$5:$A$404,A35,Shifts!$C$5:$C$404,B35,Shifts!$E$5:$E$404,C35,Shifts!$P$5:$P$404,1)))</f>
        <v/>
      </c>
      <c r="F35" s="18">
        <f>IF(OR(A35="",C35=""),"",IF(B35="",COUNTIFS(Shifts!$A$5:$A$404,A35,Shifts!$E$5:$E$404,C35,Shifts!$K$5:$K$404,"Offered"),COUNTIFS(Shifts!$A$5:$A$404,A35,Shifts!$C$5:$C$404,B35,Shifts!$E$5:$E$404,C35,Shifts!$K$5:$K$404,"Offered")))</f>
        <v/>
      </c>
      <c r="G35" s="18">
        <f>IF(OR(D35="",E35=""),"",MAX(0,D35-E35))</f>
        <v/>
      </c>
      <c r="H35" s="19">
        <f>IF(OR(D35="",E35=""),"",IF(E35&lt;D35,"Short "&amp;(D35-E35),IF(E35&gt;D35,"Over by "&amp;(E35-D35),"Covered")))</f>
        <v/>
      </c>
    </row>
    <row r="36">
      <c r="A36" s="20" t="n">
        <v>46346</v>
      </c>
      <c r="B36" s="14" t="inlineStr">
        <is>
          <t>Arena concert</t>
        </is>
      </c>
      <c r="C36" s="14" t="inlineStr">
        <is>
          <t>Bag check</t>
        </is>
      </c>
      <c r="D36" s="23" t="n">
        <v>1</v>
      </c>
      <c r="E36" s="18">
        <f>IF(OR(A36="",C36=""),"",IF(B36="",COUNTIFS(Shifts!$A$5:$A$404,A36,Shifts!$E$5:$E$404,C36,Shifts!$P$5:$P$404,1),COUNTIFS(Shifts!$A$5:$A$404,A36,Shifts!$C$5:$C$404,B36,Shifts!$E$5:$E$404,C36,Shifts!$P$5:$P$404,1)))</f>
        <v/>
      </c>
      <c r="F36" s="18">
        <f>IF(OR(A36="",C36=""),"",IF(B36="",COUNTIFS(Shifts!$A$5:$A$404,A36,Shifts!$E$5:$E$404,C36,Shifts!$K$5:$K$404,"Offered"),COUNTIFS(Shifts!$A$5:$A$404,A36,Shifts!$C$5:$C$404,B36,Shifts!$E$5:$E$404,C36,Shifts!$K$5:$K$404,"Offered")))</f>
        <v/>
      </c>
      <c r="G36" s="18">
        <f>IF(OR(D36="",E36=""),"",MAX(0,D36-E36))</f>
        <v/>
      </c>
      <c r="H36" s="19">
        <f>IF(OR(D36="",E36=""),"",IF(E36&lt;D36,"Short "&amp;(D36-E36),IF(E36&gt;D36,"Over by "&amp;(E36-D36),"Covered")))</f>
        <v/>
      </c>
    </row>
    <row r="37">
      <c r="A37" s="20" t="n">
        <v>46346</v>
      </c>
      <c r="B37" s="14" t="inlineStr">
        <is>
          <t>Arena concert</t>
        </is>
      </c>
      <c r="C37" s="14" t="inlineStr">
        <is>
          <t>Steward</t>
        </is>
      </c>
      <c r="D37" s="23" t="n">
        <v>1</v>
      </c>
      <c r="E37" s="18">
        <f>IF(OR(A37="",C37=""),"",IF(B37="",COUNTIFS(Shifts!$A$5:$A$404,A37,Shifts!$E$5:$E$404,C37,Shifts!$P$5:$P$404,1),COUNTIFS(Shifts!$A$5:$A$404,A37,Shifts!$C$5:$C$404,B37,Shifts!$E$5:$E$404,C37,Shifts!$P$5:$P$404,1)))</f>
        <v/>
      </c>
      <c r="F37" s="18">
        <f>IF(OR(A37="",C37=""),"",IF(B37="",COUNTIFS(Shifts!$A$5:$A$404,A37,Shifts!$E$5:$E$404,C37,Shifts!$K$5:$K$404,"Offered"),COUNTIFS(Shifts!$A$5:$A$404,A37,Shifts!$C$5:$C$404,B37,Shifts!$E$5:$E$404,C37,Shifts!$K$5:$K$404,"Offered")))</f>
        <v/>
      </c>
      <c r="G37" s="18">
        <f>IF(OR(D37="",E37=""),"",MAX(0,D37-E37))</f>
        <v/>
      </c>
      <c r="H37" s="19">
        <f>IF(OR(D37="",E37=""),"",IF(E37&lt;D37,"Short "&amp;(D37-E37),IF(E37&gt;D37,"Over by "&amp;(E37-D37),"Covered")))</f>
        <v/>
      </c>
    </row>
    <row r="38">
      <c r="A38" s="20" t="n">
        <v>46353</v>
      </c>
      <c r="B38" s="14" t="inlineStr">
        <is>
          <t>Charity gala (black tie)</t>
        </is>
      </c>
      <c r="C38" s="14" t="inlineStr">
        <is>
          <t>Supervisor</t>
        </is>
      </c>
      <c r="D38" s="23" t="n">
        <v>1</v>
      </c>
      <c r="E38" s="18">
        <f>IF(OR(A38="",C38=""),"",IF(B38="",COUNTIFS(Shifts!$A$5:$A$404,A38,Shifts!$E$5:$E$404,C38,Shifts!$P$5:$P$404,1),COUNTIFS(Shifts!$A$5:$A$404,A38,Shifts!$C$5:$C$404,B38,Shifts!$E$5:$E$404,C38,Shifts!$P$5:$P$404,1)))</f>
        <v/>
      </c>
      <c r="F38" s="18">
        <f>IF(OR(A38="",C38=""),"",IF(B38="",COUNTIFS(Shifts!$A$5:$A$404,A38,Shifts!$E$5:$E$404,C38,Shifts!$K$5:$K$404,"Offered"),COUNTIFS(Shifts!$A$5:$A$404,A38,Shifts!$C$5:$C$404,B38,Shifts!$E$5:$E$404,C38,Shifts!$K$5:$K$404,"Offered")))</f>
        <v/>
      </c>
      <c r="G38" s="18">
        <f>IF(OR(D38="",E38=""),"",MAX(0,D38-E38))</f>
        <v/>
      </c>
      <c r="H38" s="19">
        <f>IF(OR(D38="",E38=""),"",IF(E38&lt;D38,"Short "&amp;(D38-E38),IF(E38&gt;D38,"Over by "&amp;(E38-D38),"Covered")))</f>
        <v/>
      </c>
    </row>
    <row r="39">
      <c r="A39" s="20" t="n">
        <v>46353</v>
      </c>
      <c r="B39" s="14" t="inlineStr">
        <is>
          <t>Charity gala (black tie)</t>
        </is>
      </c>
      <c r="C39" s="14" t="inlineStr">
        <is>
          <t>Door staff</t>
        </is>
      </c>
      <c r="D39" s="23" t="n">
        <v>1</v>
      </c>
      <c r="E39" s="18">
        <f>IF(OR(A39="",C39=""),"",IF(B39="",COUNTIFS(Shifts!$A$5:$A$404,A39,Shifts!$E$5:$E$404,C39,Shifts!$P$5:$P$404,1),COUNTIFS(Shifts!$A$5:$A$404,A39,Shifts!$C$5:$C$404,B39,Shifts!$E$5:$E$404,C39,Shifts!$P$5:$P$404,1)))</f>
        <v/>
      </c>
      <c r="F39" s="18">
        <f>IF(OR(A39="",C39=""),"",IF(B39="",COUNTIFS(Shifts!$A$5:$A$404,A39,Shifts!$E$5:$E$404,C39,Shifts!$K$5:$K$404,"Offered"),COUNTIFS(Shifts!$A$5:$A$404,A39,Shifts!$C$5:$C$404,B39,Shifts!$E$5:$E$404,C39,Shifts!$K$5:$K$404,"Offered")))</f>
        <v/>
      </c>
      <c r="G39" s="18">
        <f>IF(OR(D39="",E39=""),"",MAX(0,D39-E39))</f>
        <v/>
      </c>
      <c r="H39" s="19">
        <f>IF(OR(D39="",E39=""),"",IF(E39&lt;D39,"Short "&amp;(D39-E39),IF(E39&gt;D39,"Over by "&amp;(E39-D39),"Covered")))</f>
        <v/>
      </c>
    </row>
    <row r="40">
      <c r="A40" s="20" t="n">
        <v>46353</v>
      </c>
      <c r="B40" s="14" t="inlineStr">
        <is>
          <t>Charity gala (black tie)</t>
        </is>
      </c>
      <c r="C40" s="14" t="inlineStr">
        <is>
          <t>Security officer</t>
        </is>
      </c>
      <c r="D40" s="23" t="n">
        <v>2</v>
      </c>
      <c r="E40" s="18">
        <f>IF(OR(A40="",C40=""),"",IF(B40="",COUNTIFS(Shifts!$A$5:$A$404,A40,Shifts!$E$5:$E$404,C40,Shifts!$P$5:$P$404,1),COUNTIFS(Shifts!$A$5:$A$404,A40,Shifts!$C$5:$C$404,B40,Shifts!$E$5:$E$404,C40,Shifts!$P$5:$P$404,1)))</f>
        <v/>
      </c>
      <c r="F40" s="18">
        <f>IF(OR(A40="",C40=""),"",IF(B40="",COUNTIFS(Shifts!$A$5:$A$404,A40,Shifts!$E$5:$E$404,C40,Shifts!$K$5:$K$404,"Offered"),COUNTIFS(Shifts!$A$5:$A$404,A40,Shifts!$C$5:$C$404,B40,Shifts!$E$5:$E$404,C40,Shifts!$K$5:$K$404,"Offered")))</f>
        <v/>
      </c>
      <c r="G40" s="18">
        <f>IF(OR(D40="",E40=""),"",MAX(0,D40-E40))</f>
        <v/>
      </c>
      <c r="H40" s="19">
        <f>IF(OR(D40="",E40=""),"",IF(E40&lt;D40,"Short "&amp;(D40-E40),IF(E40&gt;D40,"Over by "&amp;(E40-D40),"Covered")))</f>
        <v/>
      </c>
    </row>
    <row r="41">
      <c r="A41" s="20" t="n"/>
      <c r="B41" s="14" t="n"/>
      <c r="C41" s="14" t="n"/>
      <c r="D41" s="23" t="n"/>
      <c r="E41" s="18">
        <f>IF(OR(A41="",C41=""),"",IF(B41="",COUNTIFS(Shifts!$A$5:$A$404,A41,Shifts!$E$5:$E$404,C41,Shifts!$P$5:$P$404,1),COUNTIFS(Shifts!$A$5:$A$404,A41,Shifts!$C$5:$C$404,B41,Shifts!$E$5:$E$404,C41,Shifts!$P$5:$P$404,1)))</f>
        <v/>
      </c>
      <c r="F41" s="18">
        <f>IF(OR(A41="",C41=""),"",IF(B41="",COUNTIFS(Shifts!$A$5:$A$404,A41,Shifts!$E$5:$E$404,C41,Shifts!$K$5:$K$404,"Offered"),COUNTIFS(Shifts!$A$5:$A$404,A41,Shifts!$C$5:$C$404,B41,Shifts!$E$5:$E$404,C41,Shifts!$K$5:$K$404,"Offered")))</f>
        <v/>
      </c>
      <c r="G41" s="18">
        <f>IF(OR(D41="",E41=""),"",MAX(0,D41-E41))</f>
        <v/>
      </c>
      <c r="H41" s="19">
        <f>IF(OR(D41="",E41=""),"",IF(E41&lt;D41,"Short "&amp;(D41-E41),IF(E41&gt;D41,"Over by "&amp;(E41-D41),"Covered")))</f>
        <v/>
      </c>
    </row>
    <row r="42">
      <c r="A42" s="20" t="n"/>
      <c r="B42" s="14" t="n"/>
      <c r="C42" s="14" t="n"/>
      <c r="D42" s="23" t="n"/>
      <c r="E42" s="18">
        <f>IF(OR(A42="",C42=""),"",IF(B42="",COUNTIFS(Shifts!$A$5:$A$404,A42,Shifts!$E$5:$E$404,C42,Shifts!$P$5:$P$404,1),COUNTIFS(Shifts!$A$5:$A$404,A42,Shifts!$C$5:$C$404,B42,Shifts!$E$5:$E$404,C42,Shifts!$P$5:$P$404,1)))</f>
        <v/>
      </c>
      <c r="F42" s="18">
        <f>IF(OR(A42="",C42=""),"",IF(B42="",COUNTIFS(Shifts!$A$5:$A$404,A42,Shifts!$E$5:$E$404,C42,Shifts!$K$5:$K$404,"Offered"),COUNTIFS(Shifts!$A$5:$A$404,A42,Shifts!$C$5:$C$404,B42,Shifts!$E$5:$E$404,C42,Shifts!$K$5:$K$404,"Offered")))</f>
        <v/>
      </c>
      <c r="G42" s="18">
        <f>IF(OR(D42="",E42=""),"",MAX(0,D42-E42))</f>
        <v/>
      </c>
      <c r="H42" s="19">
        <f>IF(OR(D42="",E42=""),"",IF(E42&lt;D42,"Short "&amp;(D42-E42),IF(E42&gt;D42,"Over by "&amp;(E42-D42),"Covered")))</f>
        <v/>
      </c>
    </row>
    <row r="43">
      <c r="A43" s="20" t="n"/>
      <c r="B43" s="14" t="n"/>
      <c r="C43" s="14" t="n"/>
      <c r="D43" s="23" t="n"/>
      <c r="E43" s="18">
        <f>IF(OR(A43="",C43=""),"",IF(B43="",COUNTIFS(Shifts!$A$5:$A$404,A43,Shifts!$E$5:$E$404,C43,Shifts!$P$5:$P$404,1),COUNTIFS(Shifts!$A$5:$A$404,A43,Shifts!$C$5:$C$404,B43,Shifts!$E$5:$E$404,C43,Shifts!$P$5:$P$404,1)))</f>
        <v/>
      </c>
      <c r="F43" s="18">
        <f>IF(OR(A43="",C43=""),"",IF(B43="",COUNTIFS(Shifts!$A$5:$A$404,A43,Shifts!$E$5:$E$404,C43,Shifts!$K$5:$K$404,"Offered"),COUNTIFS(Shifts!$A$5:$A$404,A43,Shifts!$C$5:$C$404,B43,Shifts!$E$5:$E$404,C43,Shifts!$K$5:$K$404,"Offered")))</f>
        <v/>
      </c>
      <c r="G43" s="18">
        <f>IF(OR(D43="",E43=""),"",MAX(0,D43-E43))</f>
        <v/>
      </c>
      <c r="H43" s="19">
        <f>IF(OR(D43="",E43=""),"",IF(E43&lt;D43,"Short "&amp;(D43-E43),IF(E43&gt;D43,"Over by "&amp;(E43-D43),"Covered")))</f>
        <v/>
      </c>
    </row>
    <row r="44">
      <c r="A44" s="20" t="n"/>
      <c r="B44" s="14" t="n"/>
      <c r="C44" s="14" t="n"/>
      <c r="D44" s="23" t="n"/>
      <c r="E44" s="18">
        <f>IF(OR(A44="",C44=""),"",IF(B44="",COUNTIFS(Shifts!$A$5:$A$404,A44,Shifts!$E$5:$E$404,C44,Shifts!$P$5:$P$404,1),COUNTIFS(Shifts!$A$5:$A$404,A44,Shifts!$C$5:$C$404,B44,Shifts!$E$5:$E$404,C44,Shifts!$P$5:$P$404,1)))</f>
        <v/>
      </c>
      <c r="F44" s="18">
        <f>IF(OR(A44="",C44=""),"",IF(B44="",COUNTIFS(Shifts!$A$5:$A$404,A44,Shifts!$E$5:$E$404,C44,Shifts!$K$5:$K$404,"Offered"),COUNTIFS(Shifts!$A$5:$A$404,A44,Shifts!$C$5:$C$404,B44,Shifts!$E$5:$E$404,C44,Shifts!$K$5:$K$404,"Offered")))</f>
        <v/>
      </c>
      <c r="G44" s="18">
        <f>IF(OR(D44="",E44=""),"",MAX(0,D44-E44))</f>
        <v/>
      </c>
      <c r="H44" s="19">
        <f>IF(OR(D44="",E44=""),"",IF(E44&lt;D44,"Short "&amp;(D44-E44),IF(E44&gt;D44,"Over by "&amp;(E44-D44),"Covered")))</f>
        <v/>
      </c>
    </row>
    <row r="45">
      <c r="A45" s="20" t="n"/>
      <c r="B45" s="14" t="n"/>
      <c r="C45" s="14" t="n"/>
      <c r="D45" s="23" t="n"/>
      <c r="E45" s="18">
        <f>IF(OR(A45="",C45=""),"",IF(B45="",COUNTIFS(Shifts!$A$5:$A$404,A45,Shifts!$E$5:$E$404,C45,Shifts!$P$5:$P$404,1),COUNTIFS(Shifts!$A$5:$A$404,A45,Shifts!$C$5:$C$404,B45,Shifts!$E$5:$E$404,C45,Shifts!$P$5:$P$404,1)))</f>
        <v/>
      </c>
      <c r="F45" s="18">
        <f>IF(OR(A45="",C45=""),"",IF(B45="",COUNTIFS(Shifts!$A$5:$A$404,A45,Shifts!$E$5:$E$404,C45,Shifts!$K$5:$K$404,"Offered"),COUNTIFS(Shifts!$A$5:$A$404,A45,Shifts!$C$5:$C$404,B45,Shifts!$E$5:$E$404,C45,Shifts!$K$5:$K$404,"Offered")))</f>
        <v/>
      </c>
      <c r="G45" s="18">
        <f>IF(OR(D45="",E45=""),"",MAX(0,D45-E45))</f>
        <v/>
      </c>
      <c r="H45" s="19">
        <f>IF(OR(D45="",E45=""),"",IF(E45&lt;D45,"Short "&amp;(D45-E45),IF(E45&gt;D45,"Over by "&amp;(E45-D45),"Covered")))</f>
        <v/>
      </c>
    </row>
    <row r="46">
      <c r="A46" s="20" t="n"/>
      <c r="B46" s="14" t="n"/>
      <c r="C46" s="14" t="n"/>
      <c r="D46" s="23" t="n"/>
      <c r="E46" s="18">
        <f>IF(OR(A46="",C46=""),"",IF(B46="",COUNTIFS(Shifts!$A$5:$A$404,A46,Shifts!$E$5:$E$404,C46,Shifts!$P$5:$P$404,1),COUNTIFS(Shifts!$A$5:$A$404,A46,Shifts!$C$5:$C$404,B46,Shifts!$E$5:$E$404,C46,Shifts!$P$5:$P$404,1)))</f>
        <v/>
      </c>
      <c r="F46" s="18">
        <f>IF(OR(A46="",C46=""),"",IF(B46="",COUNTIFS(Shifts!$A$5:$A$404,A46,Shifts!$E$5:$E$404,C46,Shifts!$K$5:$K$404,"Offered"),COUNTIFS(Shifts!$A$5:$A$404,A46,Shifts!$C$5:$C$404,B46,Shifts!$E$5:$E$404,C46,Shifts!$K$5:$K$404,"Offered")))</f>
        <v/>
      </c>
      <c r="G46" s="18">
        <f>IF(OR(D46="",E46=""),"",MAX(0,D46-E46))</f>
        <v/>
      </c>
      <c r="H46" s="19">
        <f>IF(OR(D46="",E46=""),"",IF(E46&lt;D46,"Short "&amp;(D46-E46),IF(E46&gt;D46,"Over by "&amp;(E46-D46),"Covered")))</f>
        <v/>
      </c>
    </row>
    <row r="47">
      <c r="A47" s="20" t="n"/>
      <c r="B47" s="14" t="n"/>
      <c r="C47" s="14" t="n"/>
      <c r="D47" s="23" t="n"/>
      <c r="E47" s="18">
        <f>IF(OR(A47="",C47=""),"",IF(B47="",COUNTIFS(Shifts!$A$5:$A$404,A47,Shifts!$E$5:$E$404,C47,Shifts!$P$5:$P$404,1),COUNTIFS(Shifts!$A$5:$A$404,A47,Shifts!$C$5:$C$404,B47,Shifts!$E$5:$E$404,C47,Shifts!$P$5:$P$404,1)))</f>
        <v/>
      </c>
      <c r="F47" s="18">
        <f>IF(OR(A47="",C47=""),"",IF(B47="",COUNTIFS(Shifts!$A$5:$A$404,A47,Shifts!$E$5:$E$404,C47,Shifts!$K$5:$K$404,"Offered"),COUNTIFS(Shifts!$A$5:$A$404,A47,Shifts!$C$5:$C$404,B47,Shifts!$E$5:$E$404,C47,Shifts!$K$5:$K$404,"Offered")))</f>
        <v/>
      </c>
      <c r="G47" s="18">
        <f>IF(OR(D47="",E47=""),"",MAX(0,D47-E47))</f>
        <v/>
      </c>
      <c r="H47" s="19">
        <f>IF(OR(D47="",E47=""),"",IF(E47&lt;D47,"Short "&amp;(D47-E47),IF(E47&gt;D47,"Over by "&amp;(E47-D47),"Covered")))</f>
        <v/>
      </c>
    </row>
    <row r="48">
      <c r="A48" s="20" t="n"/>
      <c r="B48" s="14" t="n"/>
      <c r="C48" s="14" t="n"/>
      <c r="D48" s="23" t="n"/>
      <c r="E48" s="18">
        <f>IF(OR(A48="",C48=""),"",IF(B48="",COUNTIFS(Shifts!$A$5:$A$404,A48,Shifts!$E$5:$E$404,C48,Shifts!$P$5:$P$404,1),COUNTIFS(Shifts!$A$5:$A$404,A48,Shifts!$C$5:$C$404,B48,Shifts!$E$5:$E$404,C48,Shifts!$P$5:$P$404,1)))</f>
        <v/>
      </c>
      <c r="F48" s="18">
        <f>IF(OR(A48="",C48=""),"",IF(B48="",COUNTIFS(Shifts!$A$5:$A$404,A48,Shifts!$E$5:$E$404,C48,Shifts!$K$5:$K$404,"Offered"),COUNTIFS(Shifts!$A$5:$A$404,A48,Shifts!$C$5:$C$404,B48,Shifts!$E$5:$E$404,C48,Shifts!$K$5:$K$404,"Offered")))</f>
        <v/>
      </c>
      <c r="G48" s="18">
        <f>IF(OR(D48="",E48=""),"",MAX(0,D48-E48))</f>
        <v/>
      </c>
      <c r="H48" s="19">
        <f>IF(OR(D48="",E48=""),"",IF(E48&lt;D48,"Short "&amp;(D48-E48),IF(E48&gt;D48,"Over by "&amp;(E48-D48),"Covered")))</f>
        <v/>
      </c>
    </row>
    <row r="49">
      <c r="A49" s="20" t="n"/>
      <c r="B49" s="14" t="n"/>
      <c r="C49" s="14" t="n"/>
      <c r="D49" s="23" t="n"/>
      <c r="E49" s="18">
        <f>IF(OR(A49="",C49=""),"",IF(B49="",COUNTIFS(Shifts!$A$5:$A$404,A49,Shifts!$E$5:$E$404,C49,Shifts!$P$5:$P$404,1),COUNTIFS(Shifts!$A$5:$A$404,A49,Shifts!$C$5:$C$404,B49,Shifts!$E$5:$E$404,C49,Shifts!$P$5:$P$404,1)))</f>
        <v/>
      </c>
      <c r="F49" s="18">
        <f>IF(OR(A49="",C49=""),"",IF(B49="",COUNTIFS(Shifts!$A$5:$A$404,A49,Shifts!$E$5:$E$404,C49,Shifts!$K$5:$K$404,"Offered"),COUNTIFS(Shifts!$A$5:$A$404,A49,Shifts!$C$5:$C$404,B49,Shifts!$E$5:$E$404,C49,Shifts!$K$5:$K$404,"Offered")))</f>
        <v/>
      </c>
      <c r="G49" s="18">
        <f>IF(OR(D49="",E49=""),"",MAX(0,D49-E49))</f>
        <v/>
      </c>
      <c r="H49" s="19">
        <f>IF(OR(D49="",E49=""),"",IF(E49&lt;D49,"Short "&amp;(D49-E49),IF(E49&gt;D49,"Over by "&amp;(E49-D49),"Covered")))</f>
        <v/>
      </c>
    </row>
    <row r="50">
      <c r="A50" s="20" t="n"/>
      <c r="B50" s="14" t="n"/>
      <c r="C50" s="14" t="n"/>
      <c r="D50" s="23" t="n"/>
      <c r="E50" s="18">
        <f>IF(OR(A50="",C50=""),"",IF(B50="",COUNTIFS(Shifts!$A$5:$A$404,A50,Shifts!$E$5:$E$404,C50,Shifts!$P$5:$P$404,1),COUNTIFS(Shifts!$A$5:$A$404,A50,Shifts!$C$5:$C$404,B50,Shifts!$E$5:$E$404,C50,Shifts!$P$5:$P$404,1)))</f>
        <v/>
      </c>
      <c r="F50" s="18">
        <f>IF(OR(A50="",C50=""),"",IF(B50="",COUNTIFS(Shifts!$A$5:$A$404,A50,Shifts!$E$5:$E$404,C50,Shifts!$K$5:$K$404,"Offered"),COUNTIFS(Shifts!$A$5:$A$404,A50,Shifts!$C$5:$C$404,B50,Shifts!$E$5:$E$404,C50,Shifts!$K$5:$K$404,"Offered")))</f>
        <v/>
      </c>
      <c r="G50" s="18">
        <f>IF(OR(D50="",E50=""),"",MAX(0,D50-E50))</f>
        <v/>
      </c>
      <c r="H50" s="19">
        <f>IF(OR(D50="",E50=""),"",IF(E50&lt;D50,"Short "&amp;(D50-E50),IF(E50&gt;D50,"Over by "&amp;(E50-D50),"Covered")))</f>
        <v/>
      </c>
    </row>
    <row r="51">
      <c r="A51" s="20" t="n"/>
      <c r="B51" s="14" t="n"/>
      <c r="C51" s="14" t="n"/>
      <c r="D51" s="23" t="n"/>
      <c r="E51" s="18">
        <f>IF(OR(A51="",C51=""),"",IF(B51="",COUNTIFS(Shifts!$A$5:$A$404,A51,Shifts!$E$5:$E$404,C51,Shifts!$P$5:$P$404,1),COUNTIFS(Shifts!$A$5:$A$404,A51,Shifts!$C$5:$C$404,B51,Shifts!$E$5:$E$404,C51,Shifts!$P$5:$P$404,1)))</f>
        <v/>
      </c>
      <c r="F51" s="18">
        <f>IF(OR(A51="",C51=""),"",IF(B51="",COUNTIFS(Shifts!$A$5:$A$404,A51,Shifts!$E$5:$E$404,C51,Shifts!$K$5:$K$404,"Offered"),COUNTIFS(Shifts!$A$5:$A$404,A51,Shifts!$C$5:$C$404,B51,Shifts!$E$5:$E$404,C51,Shifts!$K$5:$K$404,"Offered")))</f>
        <v/>
      </c>
      <c r="G51" s="18">
        <f>IF(OR(D51="",E51=""),"",MAX(0,D51-E51))</f>
        <v/>
      </c>
      <c r="H51" s="19">
        <f>IF(OR(D51="",E51=""),"",IF(E51&lt;D51,"Short "&amp;(D51-E51),IF(E51&gt;D51,"Over by "&amp;(E51-D51),"Covered")))</f>
        <v/>
      </c>
    </row>
    <row r="52">
      <c r="A52" s="20" t="n"/>
      <c r="B52" s="14" t="n"/>
      <c r="C52" s="14" t="n"/>
      <c r="D52" s="23" t="n"/>
      <c r="E52" s="18">
        <f>IF(OR(A52="",C52=""),"",IF(B52="",COUNTIFS(Shifts!$A$5:$A$404,A52,Shifts!$E$5:$E$404,C52,Shifts!$P$5:$P$404,1),COUNTIFS(Shifts!$A$5:$A$404,A52,Shifts!$C$5:$C$404,B52,Shifts!$E$5:$E$404,C52,Shifts!$P$5:$P$404,1)))</f>
        <v/>
      </c>
      <c r="F52" s="18">
        <f>IF(OR(A52="",C52=""),"",IF(B52="",COUNTIFS(Shifts!$A$5:$A$404,A52,Shifts!$E$5:$E$404,C52,Shifts!$K$5:$K$404,"Offered"),COUNTIFS(Shifts!$A$5:$A$404,A52,Shifts!$C$5:$C$404,B52,Shifts!$E$5:$E$404,C52,Shifts!$K$5:$K$404,"Offered")))</f>
        <v/>
      </c>
      <c r="G52" s="18">
        <f>IF(OR(D52="",E52=""),"",MAX(0,D52-E52))</f>
        <v/>
      </c>
      <c r="H52" s="19">
        <f>IF(OR(D52="",E52=""),"",IF(E52&lt;D52,"Short "&amp;(D52-E52),IF(E52&gt;D52,"Over by "&amp;(E52-D52),"Covered")))</f>
        <v/>
      </c>
    </row>
    <row r="53">
      <c r="A53" s="20" t="n"/>
      <c r="B53" s="14" t="n"/>
      <c r="C53" s="14" t="n"/>
      <c r="D53" s="23" t="n"/>
      <c r="E53" s="18">
        <f>IF(OR(A53="",C53=""),"",IF(B53="",COUNTIFS(Shifts!$A$5:$A$404,A53,Shifts!$E$5:$E$404,C53,Shifts!$P$5:$P$404,1),COUNTIFS(Shifts!$A$5:$A$404,A53,Shifts!$C$5:$C$404,B53,Shifts!$E$5:$E$404,C53,Shifts!$P$5:$P$404,1)))</f>
        <v/>
      </c>
      <c r="F53" s="18">
        <f>IF(OR(A53="",C53=""),"",IF(B53="",COUNTIFS(Shifts!$A$5:$A$404,A53,Shifts!$E$5:$E$404,C53,Shifts!$K$5:$K$404,"Offered"),COUNTIFS(Shifts!$A$5:$A$404,A53,Shifts!$C$5:$C$404,B53,Shifts!$E$5:$E$404,C53,Shifts!$K$5:$K$404,"Offered")))</f>
        <v/>
      </c>
      <c r="G53" s="18">
        <f>IF(OR(D53="",E53=""),"",MAX(0,D53-E53))</f>
        <v/>
      </c>
      <c r="H53" s="19">
        <f>IF(OR(D53="",E53=""),"",IF(E53&lt;D53,"Short "&amp;(D53-E53),IF(E53&gt;D53,"Over by "&amp;(E53-D53),"Covered")))</f>
        <v/>
      </c>
    </row>
    <row r="54">
      <c r="A54" s="20" t="n"/>
      <c r="B54" s="14" t="n"/>
      <c r="C54" s="14" t="n"/>
      <c r="D54" s="23" t="n"/>
      <c r="E54" s="18">
        <f>IF(OR(A54="",C54=""),"",IF(B54="",COUNTIFS(Shifts!$A$5:$A$404,A54,Shifts!$E$5:$E$404,C54,Shifts!$P$5:$P$404,1),COUNTIFS(Shifts!$A$5:$A$404,A54,Shifts!$C$5:$C$404,B54,Shifts!$E$5:$E$404,C54,Shifts!$P$5:$P$404,1)))</f>
        <v/>
      </c>
      <c r="F54" s="18">
        <f>IF(OR(A54="",C54=""),"",IF(B54="",COUNTIFS(Shifts!$A$5:$A$404,A54,Shifts!$E$5:$E$404,C54,Shifts!$K$5:$K$404,"Offered"),COUNTIFS(Shifts!$A$5:$A$404,A54,Shifts!$C$5:$C$404,B54,Shifts!$E$5:$E$404,C54,Shifts!$K$5:$K$404,"Offered")))</f>
        <v/>
      </c>
      <c r="G54" s="18">
        <f>IF(OR(D54="",E54=""),"",MAX(0,D54-E54))</f>
        <v/>
      </c>
      <c r="H54" s="19">
        <f>IF(OR(D54="",E54=""),"",IF(E54&lt;D54,"Short "&amp;(D54-E54),IF(E54&gt;D54,"Over by "&amp;(E54-D54),"Covered")))</f>
        <v/>
      </c>
    </row>
    <row r="55">
      <c r="A55" s="20" t="n"/>
      <c r="B55" s="14" t="n"/>
      <c r="C55" s="14" t="n"/>
      <c r="D55" s="23" t="n"/>
      <c r="E55" s="18">
        <f>IF(OR(A55="",C55=""),"",IF(B55="",COUNTIFS(Shifts!$A$5:$A$404,A55,Shifts!$E$5:$E$404,C55,Shifts!$P$5:$P$404,1),COUNTIFS(Shifts!$A$5:$A$404,A55,Shifts!$C$5:$C$404,B55,Shifts!$E$5:$E$404,C55,Shifts!$P$5:$P$404,1)))</f>
        <v/>
      </c>
      <c r="F55" s="18">
        <f>IF(OR(A55="",C55=""),"",IF(B55="",COUNTIFS(Shifts!$A$5:$A$404,A55,Shifts!$E$5:$E$404,C55,Shifts!$K$5:$K$404,"Offered"),COUNTIFS(Shifts!$A$5:$A$404,A55,Shifts!$C$5:$C$404,B55,Shifts!$E$5:$E$404,C55,Shifts!$K$5:$K$404,"Offered")))</f>
        <v/>
      </c>
      <c r="G55" s="18">
        <f>IF(OR(D55="",E55=""),"",MAX(0,D55-E55))</f>
        <v/>
      </c>
      <c r="H55" s="19">
        <f>IF(OR(D55="",E55=""),"",IF(E55&lt;D55,"Short "&amp;(D55-E55),IF(E55&gt;D55,"Over by "&amp;(E55-D55),"Covered")))</f>
        <v/>
      </c>
    </row>
    <row r="56">
      <c r="A56" s="20" t="n"/>
      <c r="B56" s="14" t="n"/>
      <c r="C56" s="14" t="n"/>
      <c r="D56" s="23" t="n"/>
      <c r="E56" s="18">
        <f>IF(OR(A56="",C56=""),"",IF(B56="",COUNTIFS(Shifts!$A$5:$A$404,A56,Shifts!$E$5:$E$404,C56,Shifts!$P$5:$P$404,1),COUNTIFS(Shifts!$A$5:$A$404,A56,Shifts!$C$5:$C$404,B56,Shifts!$E$5:$E$404,C56,Shifts!$P$5:$P$404,1)))</f>
        <v/>
      </c>
      <c r="F56" s="18">
        <f>IF(OR(A56="",C56=""),"",IF(B56="",COUNTIFS(Shifts!$A$5:$A$404,A56,Shifts!$E$5:$E$404,C56,Shifts!$K$5:$K$404,"Offered"),COUNTIFS(Shifts!$A$5:$A$404,A56,Shifts!$C$5:$C$404,B56,Shifts!$E$5:$E$404,C56,Shifts!$K$5:$K$404,"Offered")))</f>
        <v/>
      </c>
      <c r="G56" s="18">
        <f>IF(OR(D56="",E56=""),"",MAX(0,D56-E56))</f>
        <v/>
      </c>
      <c r="H56" s="19">
        <f>IF(OR(D56="",E56=""),"",IF(E56&lt;D56,"Short "&amp;(D56-E56),IF(E56&gt;D56,"Over by "&amp;(E56-D56),"Covered")))</f>
        <v/>
      </c>
    </row>
    <row r="57">
      <c r="A57" s="20" t="n"/>
      <c r="B57" s="14" t="n"/>
      <c r="C57" s="14" t="n"/>
      <c r="D57" s="23" t="n"/>
      <c r="E57" s="18">
        <f>IF(OR(A57="",C57=""),"",IF(B57="",COUNTIFS(Shifts!$A$5:$A$404,A57,Shifts!$E$5:$E$404,C57,Shifts!$P$5:$P$404,1),COUNTIFS(Shifts!$A$5:$A$404,A57,Shifts!$C$5:$C$404,B57,Shifts!$E$5:$E$404,C57,Shifts!$P$5:$P$404,1)))</f>
        <v/>
      </c>
      <c r="F57" s="18">
        <f>IF(OR(A57="",C57=""),"",IF(B57="",COUNTIFS(Shifts!$A$5:$A$404,A57,Shifts!$E$5:$E$404,C57,Shifts!$K$5:$K$404,"Offered"),COUNTIFS(Shifts!$A$5:$A$404,A57,Shifts!$C$5:$C$404,B57,Shifts!$E$5:$E$404,C57,Shifts!$K$5:$K$404,"Offered")))</f>
        <v/>
      </c>
      <c r="G57" s="18">
        <f>IF(OR(D57="",E57=""),"",MAX(0,D57-E57))</f>
        <v/>
      </c>
      <c r="H57" s="19">
        <f>IF(OR(D57="",E57=""),"",IF(E57&lt;D57,"Short "&amp;(D57-E57),IF(E57&gt;D57,"Over by "&amp;(E57-D57),"Covered")))</f>
        <v/>
      </c>
    </row>
    <row r="58">
      <c r="A58" s="20" t="n"/>
      <c r="B58" s="14" t="n"/>
      <c r="C58" s="14" t="n"/>
      <c r="D58" s="23" t="n"/>
      <c r="E58" s="18">
        <f>IF(OR(A58="",C58=""),"",IF(B58="",COUNTIFS(Shifts!$A$5:$A$404,A58,Shifts!$E$5:$E$404,C58,Shifts!$P$5:$P$404,1),COUNTIFS(Shifts!$A$5:$A$404,A58,Shifts!$C$5:$C$404,B58,Shifts!$E$5:$E$404,C58,Shifts!$P$5:$P$404,1)))</f>
        <v/>
      </c>
      <c r="F58" s="18">
        <f>IF(OR(A58="",C58=""),"",IF(B58="",COUNTIFS(Shifts!$A$5:$A$404,A58,Shifts!$E$5:$E$404,C58,Shifts!$K$5:$K$404,"Offered"),COUNTIFS(Shifts!$A$5:$A$404,A58,Shifts!$C$5:$C$404,B58,Shifts!$E$5:$E$404,C58,Shifts!$K$5:$K$404,"Offered")))</f>
        <v/>
      </c>
      <c r="G58" s="18">
        <f>IF(OR(D58="",E58=""),"",MAX(0,D58-E58))</f>
        <v/>
      </c>
      <c r="H58" s="19">
        <f>IF(OR(D58="",E58=""),"",IF(E58&lt;D58,"Short "&amp;(D58-E58),IF(E58&gt;D58,"Over by "&amp;(E58-D58),"Covered")))</f>
        <v/>
      </c>
    </row>
    <row r="59">
      <c r="A59" s="20" t="n"/>
      <c r="B59" s="14" t="n"/>
      <c r="C59" s="14" t="n"/>
      <c r="D59" s="23" t="n"/>
      <c r="E59" s="18">
        <f>IF(OR(A59="",C59=""),"",IF(B59="",COUNTIFS(Shifts!$A$5:$A$404,A59,Shifts!$E$5:$E$404,C59,Shifts!$P$5:$P$404,1),COUNTIFS(Shifts!$A$5:$A$404,A59,Shifts!$C$5:$C$404,B59,Shifts!$E$5:$E$404,C59,Shifts!$P$5:$P$404,1)))</f>
        <v/>
      </c>
      <c r="F59" s="18">
        <f>IF(OR(A59="",C59=""),"",IF(B59="",COUNTIFS(Shifts!$A$5:$A$404,A59,Shifts!$E$5:$E$404,C59,Shifts!$K$5:$K$404,"Offered"),COUNTIFS(Shifts!$A$5:$A$404,A59,Shifts!$C$5:$C$404,B59,Shifts!$E$5:$E$404,C59,Shifts!$K$5:$K$404,"Offered")))</f>
        <v/>
      </c>
      <c r="G59" s="18">
        <f>IF(OR(D59="",E59=""),"",MAX(0,D59-E59))</f>
        <v/>
      </c>
      <c r="H59" s="19">
        <f>IF(OR(D59="",E59=""),"",IF(E59&lt;D59,"Short "&amp;(D59-E59),IF(E59&gt;D59,"Over by "&amp;(E59-D59),"Covered")))</f>
        <v/>
      </c>
    </row>
    <row r="60">
      <c r="A60" s="20" t="n"/>
      <c r="B60" s="14" t="n"/>
      <c r="C60" s="14" t="n"/>
      <c r="D60" s="23" t="n"/>
      <c r="E60" s="18">
        <f>IF(OR(A60="",C60=""),"",IF(B60="",COUNTIFS(Shifts!$A$5:$A$404,A60,Shifts!$E$5:$E$404,C60,Shifts!$P$5:$P$404,1),COUNTIFS(Shifts!$A$5:$A$404,A60,Shifts!$C$5:$C$404,B60,Shifts!$E$5:$E$404,C60,Shifts!$P$5:$P$404,1)))</f>
        <v/>
      </c>
      <c r="F60" s="18">
        <f>IF(OR(A60="",C60=""),"",IF(B60="",COUNTIFS(Shifts!$A$5:$A$404,A60,Shifts!$E$5:$E$404,C60,Shifts!$K$5:$K$404,"Offered"),COUNTIFS(Shifts!$A$5:$A$404,A60,Shifts!$C$5:$C$404,B60,Shifts!$E$5:$E$404,C60,Shifts!$K$5:$K$404,"Offered")))</f>
        <v/>
      </c>
      <c r="G60" s="18">
        <f>IF(OR(D60="",E60=""),"",MAX(0,D60-E60))</f>
        <v/>
      </c>
      <c r="H60" s="19">
        <f>IF(OR(D60="",E60=""),"",IF(E60&lt;D60,"Short "&amp;(D60-E60),IF(E60&gt;D60,"Over by "&amp;(E60-D60),"Covered")))</f>
        <v/>
      </c>
    </row>
    <row r="61">
      <c r="A61" s="20" t="n"/>
      <c r="B61" s="14" t="n"/>
      <c r="C61" s="14" t="n"/>
      <c r="D61" s="23" t="n"/>
      <c r="E61" s="18">
        <f>IF(OR(A61="",C61=""),"",IF(B61="",COUNTIFS(Shifts!$A$5:$A$404,A61,Shifts!$E$5:$E$404,C61,Shifts!$P$5:$P$404,1),COUNTIFS(Shifts!$A$5:$A$404,A61,Shifts!$C$5:$C$404,B61,Shifts!$E$5:$E$404,C61,Shifts!$P$5:$P$404,1)))</f>
        <v/>
      </c>
      <c r="F61" s="18">
        <f>IF(OR(A61="",C61=""),"",IF(B61="",COUNTIFS(Shifts!$A$5:$A$404,A61,Shifts!$E$5:$E$404,C61,Shifts!$K$5:$K$404,"Offered"),COUNTIFS(Shifts!$A$5:$A$404,A61,Shifts!$C$5:$C$404,B61,Shifts!$E$5:$E$404,C61,Shifts!$K$5:$K$404,"Offered")))</f>
        <v/>
      </c>
      <c r="G61" s="18">
        <f>IF(OR(D61="",E61=""),"",MAX(0,D61-E61))</f>
        <v/>
      </c>
      <c r="H61" s="19">
        <f>IF(OR(D61="",E61=""),"",IF(E61&lt;D61,"Short "&amp;(D61-E61),IF(E61&gt;D61,"Over by "&amp;(E61-D61),"Covered")))</f>
        <v/>
      </c>
    </row>
    <row r="62">
      <c r="A62" s="20" t="n"/>
      <c r="B62" s="14" t="n"/>
      <c r="C62" s="14" t="n"/>
      <c r="D62" s="23" t="n"/>
      <c r="E62" s="18">
        <f>IF(OR(A62="",C62=""),"",IF(B62="",COUNTIFS(Shifts!$A$5:$A$404,A62,Shifts!$E$5:$E$404,C62,Shifts!$P$5:$P$404,1),COUNTIFS(Shifts!$A$5:$A$404,A62,Shifts!$C$5:$C$404,B62,Shifts!$E$5:$E$404,C62,Shifts!$P$5:$P$404,1)))</f>
        <v/>
      </c>
      <c r="F62" s="18">
        <f>IF(OR(A62="",C62=""),"",IF(B62="",COUNTIFS(Shifts!$A$5:$A$404,A62,Shifts!$E$5:$E$404,C62,Shifts!$K$5:$K$404,"Offered"),COUNTIFS(Shifts!$A$5:$A$404,A62,Shifts!$C$5:$C$404,B62,Shifts!$E$5:$E$404,C62,Shifts!$K$5:$K$404,"Offered")))</f>
        <v/>
      </c>
      <c r="G62" s="18">
        <f>IF(OR(D62="",E62=""),"",MAX(0,D62-E62))</f>
        <v/>
      </c>
      <c r="H62" s="19">
        <f>IF(OR(D62="",E62=""),"",IF(E62&lt;D62,"Short "&amp;(D62-E62),IF(E62&gt;D62,"Over by "&amp;(E62-D62),"Covered")))</f>
        <v/>
      </c>
    </row>
    <row r="63">
      <c r="A63" s="20" t="n"/>
      <c r="B63" s="14" t="n"/>
      <c r="C63" s="14" t="n"/>
      <c r="D63" s="23" t="n"/>
      <c r="E63" s="18">
        <f>IF(OR(A63="",C63=""),"",IF(B63="",COUNTIFS(Shifts!$A$5:$A$404,A63,Shifts!$E$5:$E$404,C63,Shifts!$P$5:$P$404,1),COUNTIFS(Shifts!$A$5:$A$404,A63,Shifts!$C$5:$C$404,B63,Shifts!$E$5:$E$404,C63,Shifts!$P$5:$P$404,1)))</f>
        <v/>
      </c>
      <c r="F63" s="18">
        <f>IF(OR(A63="",C63=""),"",IF(B63="",COUNTIFS(Shifts!$A$5:$A$404,A63,Shifts!$E$5:$E$404,C63,Shifts!$K$5:$K$404,"Offered"),COUNTIFS(Shifts!$A$5:$A$404,A63,Shifts!$C$5:$C$404,B63,Shifts!$E$5:$E$404,C63,Shifts!$K$5:$K$404,"Offered")))</f>
        <v/>
      </c>
      <c r="G63" s="18">
        <f>IF(OR(D63="",E63=""),"",MAX(0,D63-E63))</f>
        <v/>
      </c>
      <c r="H63" s="19">
        <f>IF(OR(D63="",E63=""),"",IF(E63&lt;D63,"Short "&amp;(D63-E63),IF(E63&gt;D63,"Over by "&amp;(E63-D63),"Covered")))</f>
        <v/>
      </c>
    </row>
    <row r="64">
      <c r="A64" s="20" t="n"/>
      <c r="B64" s="14" t="n"/>
      <c r="C64" s="14" t="n"/>
      <c r="D64" s="23" t="n"/>
      <c r="E64" s="18">
        <f>IF(OR(A64="",C64=""),"",IF(B64="",COUNTIFS(Shifts!$A$5:$A$404,A64,Shifts!$E$5:$E$404,C64,Shifts!$P$5:$P$404,1),COUNTIFS(Shifts!$A$5:$A$404,A64,Shifts!$C$5:$C$404,B64,Shifts!$E$5:$E$404,C64,Shifts!$P$5:$P$404,1)))</f>
        <v/>
      </c>
      <c r="F64" s="18">
        <f>IF(OR(A64="",C64=""),"",IF(B64="",COUNTIFS(Shifts!$A$5:$A$404,A64,Shifts!$E$5:$E$404,C64,Shifts!$K$5:$K$404,"Offered"),COUNTIFS(Shifts!$A$5:$A$404,A64,Shifts!$C$5:$C$404,B64,Shifts!$E$5:$E$404,C64,Shifts!$K$5:$K$404,"Offered")))</f>
        <v/>
      </c>
      <c r="G64" s="18">
        <f>IF(OR(D64="",E64=""),"",MAX(0,D64-E64))</f>
        <v/>
      </c>
      <c r="H64" s="19">
        <f>IF(OR(D64="",E64=""),"",IF(E64&lt;D64,"Short "&amp;(D64-E64),IF(E64&gt;D64,"Over by "&amp;(E64-D64),"Covered")))</f>
        <v/>
      </c>
    </row>
    <row r="65">
      <c r="A65" s="20" t="n"/>
      <c r="B65" s="14" t="n"/>
      <c r="C65" s="14" t="n"/>
      <c r="D65" s="23" t="n"/>
      <c r="E65" s="18">
        <f>IF(OR(A65="",C65=""),"",IF(B65="",COUNTIFS(Shifts!$A$5:$A$404,A65,Shifts!$E$5:$E$404,C65,Shifts!$P$5:$P$404,1),COUNTIFS(Shifts!$A$5:$A$404,A65,Shifts!$C$5:$C$404,B65,Shifts!$E$5:$E$404,C65,Shifts!$P$5:$P$404,1)))</f>
        <v/>
      </c>
      <c r="F65" s="18">
        <f>IF(OR(A65="",C65=""),"",IF(B65="",COUNTIFS(Shifts!$A$5:$A$404,A65,Shifts!$E$5:$E$404,C65,Shifts!$K$5:$K$404,"Offered"),COUNTIFS(Shifts!$A$5:$A$404,A65,Shifts!$C$5:$C$404,B65,Shifts!$E$5:$E$404,C65,Shifts!$K$5:$K$404,"Offered")))</f>
        <v/>
      </c>
      <c r="G65" s="18">
        <f>IF(OR(D65="",E65=""),"",MAX(0,D65-E65))</f>
        <v/>
      </c>
      <c r="H65" s="19">
        <f>IF(OR(D65="",E65=""),"",IF(E65&lt;D65,"Short "&amp;(D65-E65),IF(E65&gt;D65,"Over by "&amp;(E65-D65),"Covered")))</f>
        <v/>
      </c>
    </row>
    <row r="66">
      <c r="A66" s="20" t="n"/>
      <c r="B66" s="14" t="n"/>
      <c r="C66" s="14" t="n"/>
      <c r="D66" s="23" t="n"/>
      <c r="E66" s="18">
        <f>IF(OR(A66="",C66=""),"",IF(B66="",COUNTIFS(Shifts!$A$5:$A$404,A66,Shifts!$E$5:$E$404,C66,Shifts!$P$5:$P$404,1),COUNTIFS(Shifts!$A$5:$A$404,A66,Shifts!$C$5:$C$404,B66,Shifts!$E$5:$E$404,C66,Shifts!$P$5:$P$404,1)))</f>
        <v/>
      </c>
      <c r="F66" s="18">
        <f>IF(OR(A66="",C66=""),"",IF(B66="",COUNTIFS(Shifts!$A$5:$A$404,A66,Shifts!$E$5:$E$404,C66,Shifts!$K$5:$K$404,"Offered"),COUNTIFS(Shifts!$A$5:$A$404,A66,Shifts!$C$5:$C$404,B66,Shifts!$E$5:$E$404,C66,Shifts!$K$5:$K$404,"Offered")))</f>
        <v/>
      </c>
      <c r="G66" s="18">
        <f>IF(OR(D66="",E66=""),"",MAX(0,D66-E66))</f>
        <v/>
      </c>
      <c r="H66" s="19">
        <f>IF(OR(D66="",E66=""),"",IF(E66&lt;D66,"Short "&amp;(D66-E66),IF(E66&gt;D66,"Over by "&amp;(E66-D66),"Covered")))</f>
        <v/>
      </c>
    </row>
    <row r="67">
      <c r="A67" s="20" t="n"/>
      <c r="B67" s="14" t="n"/>
      <c r="C67" s="14" t="n"/>
      <c r="D67" s="23" t="n"/>
      <c r="E67" s="18">
        <f>IF(OR(A67="",C67=""),"",IF(B67="",COUNTIFS(Shifts!$A$5:$A$404,A67,Shifts!$E$5:$E$404,C67,Shifts!$P$5:$P$404,1),COUNTIFS(Shifts!$A$5:$A$404,A67,Shifts!$C$5:$C$404,B67,Shifts!$E$5:$E$404,C67,Shifts!$P$5:$P$404,1)))</f>
        <v/>
      </c>
      <c r="F67" s="18">
        <f>IF(OR(A67="",C67=""),"",IF(B67="",COUNTIFS(Shifts!$A$5:$A$404,A67,Shifts!$E$5:$E$404,C67,Shifts!$K$5:$K$404,"Offered"),COUNTIFS(Shifts!$A$5:$A$404,A67,Shifts!$C$5:$C$404,B67,Shifts!$E$5:$E$404,C67,Shifts!$K$5:$K$404,"Offered")))</f>
        <v/>
      </c>
      <c r="G67" s="18">
        <f>IF(OR(D67="",E67=""),"",MAX(0,D67-E67))</f>
        <v/>
      </c>
      <c r="H67" s="19">
        <f>IF(OR(D67="",E67=""),"",IF(E67&lt;D67,"Short "&amp;(D67-E67),IF(E67&gt;D67,"Over by "&amp;(E67-D67),"Covered")))</f>
        <v/>
      </c>
    </row>
    <row r="68">
      <c r="A68" s="20" t="n"/>
      <c r="B68" s="14" t="n"/>
      <c r="C68" s="14" t="n"/>
      <c r="D68" s="23" t="n"/>
      <c r="E68" s="18">
        <f>IF(OR(A68="",C68=""),"",IF(B68="",COUNTIFS(Shifts!$A$5:$A$404,A68,Shifts!$E$5:$E$404,C68,Shifts!$P$5:$P$404,1),COUNTIFS(Shifts!$A$5:$A$404,A68,Shifts!$C$5:$C$404,B68,Shifts!$E$5:$E$404,C68,Shifts!$P$5:$P$404,1)))</f>
        <v/>
      </c>
      <c r="F68" s="18">
        <f>IF(OR(A68="",C68=""),"",IF(B68="",COUNTIFS(Shifts!$A$5:$A$404,A68,Shifts!$E$5:$E$404,C68,Shifts!$K$5:$K$404,"Offered"),COUNTIFS(Shifts!$A$5:$A$404,A68,Shifts!$C$5:$C$404,B68,Shifts!$E$5:$E$404,C68,Shifts!$K$5:$K$404,"Offered")))</f>
        <v/>
      </c>
      <c r="G68" s="18">
        <f>IF(OR(D68="",E68=""),"",MAX(0,D68-E68))</f>
        <v/>
      </c>
      <c r="H68" s="19">
        <f>IF(OR(D68="",E68=""),"",IF(E68&lt;D68,"Short "&amp;(D68-E68),IF(E68&gt;D68,"Over by "&amp;(E68-D68),"Covered")))</f>
        <v/>
      </c>
    </row>
    <row r="69">
      <c r="A69" s="20" t="n"/>
      <c r="B69" s="14" t="n"/>
      <c r="C69" s="14" t="n"/>
      <c r="D69" s="23" t="n"/>
      <c r="E69" s="18">
        <f>IF(OR(A69="",C69=""),"",IF(B69="",COUNTIFS(Shifts!$A$5:$A$404,A69,Shifts!$E$5:$E$404,C69,Shifts!$P$5:$P$404,1),COUNTIFS(Shifts!$A$5:$A$404,A69,Shifts!$C$5:$C$404,B69,Shifts!$E$5:$E$404,C69,Shifts!$P$5:$P$404,1)))</f>
        <v/>
      </c>
      <c r="F69" s="18">
        <f>IF(OR(A69="",C69=""),"",IF(B69="",COUNTIFS(Shifts!$A$5:$A$404,A69,Shifts!$E$5:$E$404,C69,Shifts!$K$5:$K$404,"Offered"),COUNTIFS(Shifts!$A$5:$A$404,A69,Shifts!$C$5:$C$404,B69,Shifts!$E$5:$E$404,C69,Shifts!$K$5:$K$404,"Offered")))</f>
        <v/>
      </c>
      <c r="G69" s="18">
        <f>IF(OR(D69="",E69=""),"",MAX(0,D69-E69))</f>
        <v/>
      </c>
      <c r="H69" s="19">
        <f>IF(OR(D69="",E69=""),"",IF(E69&lt;D69,"Short "&amp;(D69-E69),IF(E69&gt;D69,"Over by "&amp;(E69-D69),"Covered")))</f>
        <v/>
      </c>
    </row>
    <row r="70">
      <c r="A70" s="20" t="n"/>
      <c r="B70" s="14" t="n"/>
      <c r="C70" s="14" t="n"/>
      <c r="D70" s="23" t="n"/>
      <c r="E70" s="18">
        <f>IF(OR(A70="",C70=""),"",IF(B70="",COUNTIFS(Shifts!$A$5:$A$404,A70,Shifts!$E$5:$E$404,C70,Shifts!$P$5:$P$404,1),COUNTIFS(Shifts!$A$5:$A$404,A70,Shifts!$C$5:$C$404,B70,Shifts!$E$5:$E$404,C70,Shifts!$P$5:$P$404,1)))</f>
        <v/>
      </c>
      <c r="F70" s="18">
        <f>IF(OR(A70="",C70=""),"",IF(B70="",COUNTIFS(Shifts!$A$5:$A$404,A70,Shifts!$E$5:$E$404,C70,Shifts!$K$5:$K$404,"Offered"),COUNTIFS(Shifts!$A$5:$A$404,A70,Shifts!$C$5:$C$404,B70,Shifts!$E$5:$E$404,C70,Shifts!$K$5:$K$404,"Offered")))</f>
        <v/>
      </c>
      <c r="G70" s="18">
        <f>IF(OR(D70="",E70=""),"",MAX(0,D70-E70))</f>
        <v/>
      </c>
      <c r="H70" s="19">
        <f>IF(OR(D70="",E70=""),"",IF(E70&lt;D70,"Short "&amp;(D70-E70),IF(E70&gt;D70,"Over by "&amp;(E70-D70),"Covered")))</f>
        <v/>
      </c>
    </row>
    <row r="71">
      <c r="A71" s="20" t="n"/>
      <c r="B71" s="14" t="n"/>
      <c r="C71" s="14" t="n"/>
      <c r="D71" s="23" t="n"/>
      <c r="E71" s="18">
        <f>IF(OR(A71="",C71=""),"",IF(B71="",COUNTIFS(Shifts!$A$5:$A$404,A71,Shifts!$E$5:$E$404,C71,Shifts!$P$5:$P$404,1),COUNTIFS(Shifts!$A$5:$A$404,A71,Shifts!$C$5:$C$404,B71,Shifts!$E$5:$E$404,C71,Shifts!$P$5:$P$404,1)))</f>
        <v/>
      </c>
      <c r="F71" s="18">
        <f>IF(OR(A71="",C71=""),"",IF(B71="",COUNTIFS(Shifts!$A$5:$A$404,A71,Shifts!$E$5:$E$404,C71,Shifts!$K$5:$K$404,"Offered"),COUNTIFS(Shifts!$A$5:$A$404,A71,Shifts!$C$5:$C$404,B71,Shifts!$E$5:$E$404,C71,Shifts!$K$5:$K$404,"Offered")))</f>
        <v/>
      </c>
      <c r="G71" s="18">
        <f>IF(OR(D71="",E71=""),"",MAX(0,D71-E71))</f>
        <v/>
      </c>
      <c r="H71" s="19">
        <f>IF(OR(D71="",E71=""),"",IF(E71&lt;D71,"Short "&amp;(D71-E71),IF(E71&gt;D71,"Over by "&amp;(E71-D71),"Covered")))</f>
        <v/>
      </c>
    </row>
    <row r="72">
      <c r="A72" s="20" t="n"/>
      <c r="B72" s="14" t="n"/>
      <c r="C72" s="14" t="n"/>
      <c r="D72" s="23" t="n"/>
      <c r="E72" s="18">
        <f>IF(OR(A72="",C72=""),"",IF(B72="",COUNTIFS(Shifts!$A$5:$A$404,A72,Shifts!$E$5:$E$404,C72,Shifts!$P$5:$P$404,1),COUNTIFS(Shifts!$A$5:$A$404,A72,Shifts!$C$5:$C$404,B72,Shifts!$E$5:$E$404,C72,Shifts!$P$5:$P$404,1)))</f>
        <v/>
      </c>
      <c r="F72" s="18">
        <f>IF(OR(A72="",C72=""),"",IF(B72="",COUNTIFS(Shifts!$A$5:$A$404,A72,Shifts!$E$5:$E$404,C72,Shifts!$K$5:$K$404,"Offered"),COUNTIFS(Shifts!$A$5:$A$404,A72,Shifts!$C$5:$C$404,B72,Shifts!$E$5:$E$404,C72,Shifts!$K$5:$K$404,"Offered")))</f>
        <v/>
      </c>
      <c r="G72" s="18">
        <f>IF(OR(D72="",E72=""),"",MAX(0,D72-E72))</f>
        <v/>
      </c>
      <c r="H72" s="19">
        <f>IF(OR(D72="",E72=""),"",IF(E72&lt;D72,"Short "&amp;(D72-E72),IF(E72&gt;D72,"Over by "&amp;(E72-D72),"Covered")))</f>
        <v/>
      </c>
    </row>
    <row r="73">
      <c r="A73" s="20" t="n"/>
      <c r="B73" s="14" t="n"/>
      <c r="C73" s="14" t="n"/>
      <c r="D73" s="23" t="n"/>
      <c r="E73" s="18">
        <f>IF(OR(A73="",C73=""),"",IF(B73="",COUNTIFS(Shifts!$A$5:$A$404,A73,Shifts!$E$5:$E$404,C73,Shifts!$P$5:$P$404,1),COUNTIFS(Shifts!$A$5:$A$404,A73,Shifts!$C$5:$C$404,B73,Shifts!$E$5:$E$404,C73,Shifts!$P$5:$P$404,1)))</f>
        <v/>
      </c>
      <c r="F73" s="18">
        <f>IF(OR(A73="",C73=""),"",IF(B73="",COUNTIFS(Shifts!$A$5:$A$404,A73,Shifts!$E$5:$E$404,C73,Shifts!$K$5:$K$404,"Offered"),COUNTIFS(Shifts!$A$5:$A$404,A73,Shifts!$C$5:$C$404,B73,Shifts!$E$5:$E$404,C73,Shifts!$K$5:$K$404,"Offered")))</f>
        <v/>
      </c>
      <c r="G73" s="18">
        <f>IF(OR(D73="",E73=""),"",MAX(0,D73-E73))</f>
        <v/>
      </c>
      <c r="H73" s="19">
        <f>IF(OR(D73="",E73=""),"",IF(E73&lt;D73,"Short "&amp;(D73-E73),IF(E73&gt;D73,"Over by "&amp;(E73-D73),"Covered")))</f>
        <v/>
      </c>
    </row>
    <row r="74">
      <c r="A74" s="20" t="n"/>
      <c r="B74" s="14" t="n"/>
      <c r="C74" s="14" t="n"/>
      <c r="D74" s="23" t="n"/>
      <c r="E74" s="18">
        <f>IF(OR(A74="",C74=""),"",IF(B74="",COUNTIFS(Shifts!$A$5:$A$404,A74,Shifts!$E$5:$E$404,C74,Shifts!$P$5:$P$404,1),COUNTIFS(Shifts!$A$5:$A$404,A74,Shifts!$C$5:$C$404,B74,Shifts!$E$5:$E$404,C74,Shifts!$P$5:$P$404,1)))</f>
        <v/>
      </c>
      <c r="F74" s="18">
        <f>IF(OR(A74="",C74=""),"",IF(B74="",COUNTIFS(Shifts!$A$5:$A$404,A74,Shifts!$E$5:$E$404,C74,Shifts!$K$5:$K$404,"Offered"),COUNTIFS(Shifts!$A$5:$A$404,A74,Shifts!$C$5:$C$404,B74,Shifts!$E$5:$E$404,C74,Shifts!$K$5:$K$404,"Offered")))</f>
        <v/>
      </c>
      <c r="G74" s="18">
        <f>IF(OR(D74="",E74=""),"",MAX(0,D74-E74))</f>
        <v/>
      </c>
      <c r="H74" s="19">
        <f>IF(OR(D74="",E74=""),"",IF(E74&lt;D74,"Short "&amp;(D74-E74),IF(E74&gt;D74,"Over by "&amp;(E74-D74),"Covered")))</f>
        <v/>
      </c>
    </row>
    <row r="75">
      <c r="A75" s="20" t="n"/>
      <c r="B75" s="14" t="n"/>
      <c r="C75" s="14" t="n"/>
      <c r="D75" s="23" t="n"/>
      <c r="E75" s="18">
        <f>IF(OR(A75="",C75=""),"",IF(B75="",COUNTIFS(Shifts!$A$5:$A$404,A75,Shifts!$E$5:$E$404,C75,Shifts!$P$5:$P$404,1),COUNTIFS(Shifts!$A$5:$A$404,A75,Shifts!$C$5:$C$404,B75,Shifts!$E$5:$E$404,C75,Shifts!$P$5:$P$404,1)))</f>
        <v/>
      </c>
      <c r="F75" s="18">
        <f>IF(OR(A75="",C75=""),"",IF(B75="",COUNTIFS(Shifts!$A$5:$A$404,A75,Shifts!$E$5:$E$404,C75,Shifts!$K$5:$K$404,"Offered"),COUNTIFS(Shifts!$A$5:$A$404,A75,Shifts!$C$5:$C$404,B75,Shifts!$E$5:$E$404,C75,Shifts!$K$5:$K$404,"Offered")))</f>
        <v/>
      </c>
      <c r="G75" s="18">
        <f>IF(OR(D75="",E75=""),"",MAX(0,D75-E75))</f>
        <v/>
      </c>
      <c r="H75" s="19">
        <f>IF(OR(D75="",E75=""),"",IF(E75&lt;D75,"Short "&amp;(D75-E75),IF(E75&gt;D75,"Over by "&amp;(E75-D75),"Covered")))</f>
        <v/>
      </c>
    </row>
    <row r="76">
      <c r="A76" s="20" t="n"/>
      <c r="B76" s="14" t="n"/>
      <c r="C76" s="14" t="n"/>
      <c r="D76" s="23" t="n"/>
      <c r="E76" s="18">
        <f>IF(OR(A76="",C76=""),"",IF(B76="",COUNTIFS(Shifts!$A$5:$A$404,A76,Shifts!$E$5:$E$404,C76,Shifts!$P$5:$P$404,1),COUNTIFS(Shifts!$A$5:$A$404,A76,Shifts!$C$5:$C$404,B76,Shifts!$E$5:$E$404,C76,Shifts!$P$5:$P$404,1)))</f>
        <v/>
      </c>
      <c r="F76" s="18">
        <f>IF(OR(A76="",C76=""),"",IF(B76="",COUNTIFS(Shifts!$A$5:$A$404,A76,Shifts!$E$5:$E$404,C76,Shifts!$K$5:$K$404,"Offered"),COUNTIFS(Shifts!$A$5:$A$404,A76,Shifts!$C$5:$C$404,B76,Shifts!$E$5:$E$404,C76,Shifts!$K$5:$K$404,"Offered")))</f>
        <v/>
      </c>
      <c r="G76" s="18">
        <f>IF(OR(D76="",E76=""),"",MAX(0,D76-E76))</f>
        <v/>
      </c>
      <c r="H76" s="19">
        <f>IF(OR(D76="",E76=""),"",IF(E76&lt;D76,"Short "&amp;(D76-E76),IF(E76&gt;D76,"Over by "&amp;(E76-D76),"Covered")))</f>
        <v/>
      </c>
    </row>
    <row r="77">
      <c r="A77" s="20" t="n"/>
      <c r="B77" s="14" t="n"/>
      <c r="C77" s="14" t="n"/>
      <c r="D77" s="23" t="n"/>
      <c r="E77" s="18">
        <f>IF(OR(A77="",C77=""),"",IF(B77="",COUNTIFS(Shifts!$A$5:$A$404,A77,Shifts!$E$5:$E$404,C77,Shifts!$P$5:$P$404,1),COUNTIFS(Shifts!$A$5:$A$404,A77,Shifts!$C$5:$C$404,B77,Shifts!$E$5:$E$404,C77,Shifts!$P$5:$P$404,1)))</f>
        <v/>
      </c>
      <c r="F77" s="18">
        <f>IF(OR(A77="",C77=""),"",IF(B77="",COUNTIFS(Shifts!$A$5:$A$404,A77,Shifts!$E$5:$E$404,C77,Shifts!$K$5:$K$404,"Offered"),COUNTIFS(Shifts!$A$5:$A$404,A77,Shifts!$C$5:$C$404,B77,Shifts!$E$5:$E$404,C77,Shifts!$K$5:$K$404,"Offered")))</f>
        <v/>
      </c>
      <c r="G77" s="18">
        <f>IF(OR(D77="",E77=""),"",MAX(0,D77-E77))</f>
        <v/>
      </c>
      <c r="H77" s="19">
        <f>IF(OR(D77="",E77=""),"",IF(E77&lt;D77,"Short "&amp;(D77-E77),IF(E77&gt;D77,"Over by "&amp;(E77-D77),"Covered")))</f>
        <v/>
      </c>
    </row>
    <row r="78">
      <c r="A78" s="20" t="n"/>
      <c r="B78" s="14" t="n"/>
      <c r="C78" s="14" t="n"/>
      <c r="D78" s="23" t="n"/>
      <c r="E78" s="18">
        <f>IF(OR(A78="",C78=""),"",IF(B78="",COUNTIFS(Shifts!$A$5:$A$404,A78,Shifts!$E$5:$E$404,C78,Shifts!$P$5:$P$404,1),COUNTIFS(Shifts!$A$5:$A$404,A78,Shifts!$C$5:$C$404,B78,Shifts!$E$5:$E$404,C78,Shifts!$P$5:$P$404,1)))</f>
        <v/>
      </c>
      <c r="F78" s="18">
        <f>IF(OR(A78="",C78=""),"",IF(B78="",COUNTIFS(Shifts!$A$5:$A$404,A78,Shifts!$E$5:$E$404,C78,Shifts!$K$5:$K$404,"Offered"),COUNTIFS(Shifts!$A$5:$A$404,A78,Shifts!$C$5:$C$404,B78,Shifts!$E$5:$E$404,C78,Shifts!$K$5:$K$404,"Offered")))</f>
        <v/>
      </c>
      <c r="G78" s="18">
        <f>IF(OR(D78="",E78=""),"",MAX(0,D78-E78))</f>
        <v/>
      </c>
      <c r="H78" s="19">
        <f>IF(OR(D78="",E78=""),"",IF(E78&lt;D78,"Short "&amp;(D78-E78),IF(E78&gt;D78,"Over by "&amp;(E78-D78),"Covered")))</f>
        <v/>
      </c>
    </row>
    <row r="79">
      <c r="A79" s="20" t="n"/>
      <c r="B79" s="14" t="n"/>
      <c r="C79" s="14" t="n"/>
      <c r="D79" s="23" t="n"/>
      <c r="E79" s="18">
        <f>IF(OR(A79="",C79=""),"",IF(B79="",COUNTIFS(Shifts!$A$5:$A$404,A79,Shifts!$E$5:$E$404,C79,Shifts!$P$5:$P$404,1),COUNTIFS(Shifts!$A$5:$A$404,A79,Shifts!$C$5:$C$404,B79,Shifts!$E$5:$E$404,C79,Shifts!$P$5:$P$404,1)))</f>
        <v/>
      </c>
      <c r="F79" s="18">
        <f>IF(OR(A79="",C79=""),"",IF(B79="",COUNTIFS(Shifts!$A$5:$A$404,A79,Shifts!$E$5:$E$404,C79,Shifts!$K$5:$K$404,"Offered"),COUNTIFS(Shifts!$A$5:$A$404,A79,Shifts!$C$5:$C$404,B79,Shifts!$E$5:$E$404,C79,Shifts!$K$5:$K$404,"Offered")))</f>
        <v/>
      </c>
      <c r="G79" s="18">
        <f>IF(OR(D79="",E79=""),"",MAX(0,D79-E79))</f>
        <v/>
      </c>
      <c r="H79" s="19">
        <f>IF(OR(D79="",E79=""),"",IF(E79&lt;D79,"Short "&amp;(D79-E79),IF(E79&gt;D79,"Over by "&amp;(E79-D79),"Covered")))</f>
        <v/>
      </c>
    </row>
    <row r="80">
      <c r="A80" s="20" t="n"/>
      <c r="B80" s="14" t="n"/>
      <c r="C80" s="14" t="n"/>
      <c r="D80" s="23" t="n"/>
      <c r="E80" s="18">
        <f>IF(OR(A80="",C80=""),"",IF(B80="",COUNTIFS(Shifts!$A$5:$A$404,A80,Shifts!$E$5:$E$404,C80,Shifts!$P$5:$P$404,1),COUNTIFS(Shifts!$A$5:$A$404,A80,Shifts!$C$5:$C$404,B80,Shifts!$E$5:$E$404,C80,Shifts!$P$5:$P$404,1)))</f>
        <v/>
      </c>
      <c r="F80" s="18">
        <f>IF(OR(A80="",C80=""),"",IF(B80="",COUNTIFS(Shifts!$A$5:$A$404,A80,Shifts!$E$5:$E$404,C80,Shifts!$K$5:$K$404,"Offered"),COUNTIFS(Shifts!$A$5:$A$404,A80,Shifts!$C$5:$C$404,B80,Shifts!$E$5:$E$404,C80,Shifts!$K$5:$K$404,"Offered")))</f>
        <v/>
      </c>
      <c r="G80" s="18">
        <f>IF(OR(D80="",E80=""),"",MAX(0,D80-E80))</f>
        <v/>
      </c>
      <c r="H80" s="19">
        <f>IF(OR(D80="",E80=""),"",IF(E80&lt;D80,"Short "&amp;(D80-E80),IF(E80&gt;D80,"Over by "&amp;(E80-D80),"Covered")))</f>
        <v/>
      </c>
    </row>
    <row r="81">
      <c r="A81" s="20" t="n"/>
      <c r="B81" s="14" t="n"/>
      <c r="C81" s="14" t="n"/>
      <c r="D81" s="23" t="n"/>
      <c r="E81" s="18">
        <f>IF(OR(A81="",C81=""),"",IF(B81="",COUNTIFS(Shifts!$A$5:$A$404,A81,Shifts!$E$5:$E$404,C81,Shifts!$P$5:$P$404,1),COUNTIFS(Shifts!$A$5:$A$404,A81,Shifts!$C$5:$C$404,B81,Shifts!$E$5:$E$404,C81,Shifts!$P$5:$P$404,1)))</f>
        <v/>
      </c>
      <c r="F81" s="18">
        <f>IF(OR(A81="",C81=""),"",IF(B81="",COUNTIFS(Shifts!$A$5:$A$404,A81,Shifts!$E$5:$E$404,C81,Shifts!$K$5:$K$404,"Offered"),COUNTIFS(Shifts!$A$5:$A$404,A81,Shifts!$C$5:$C$404,B81,Shifts!$E$5:$E$404,C81,Shifts!$K$5:$K$404,"Offered")))</f>
        <v/>
      </c>
      <c r="G81" s="18">
        <f>IF(OR(D81="",E81=""),"",MAX(0,D81-E81))</f>
        <v/>
      </c>
      <c r="H81" s="19">
        <f>IF(OR(D81="",E81=""),"",IF(E81&lt;D81,"Short "&amp;(D81-E81),IF(E81&gt;D81,"Over by "&amp;(E81-D81),"Covered")))</f>
        <v/>
      </c>
    </row>
    <row r="82">
      <c r="A82" s="20" t="n"/>
      <c r="B82" s="14" t="n"/>
      <c r="C82" s="14" t="n"/>
      <c r="D82" s="23" t="n"/>
      <c r="E82" s="18">
        <f>IF(OR(A82="",C82=""),"",IF(B82="",COUNTIFS(Shifts!$A$5:$A$404,A82,Shifts!$E$5:$E$404,C82,Shifts!$P$5:$P$404,1),COUNTIFS(Shifts!$A$5:$A$404,A82,Shifts!$C$5:$C$404,B82,Shifts!$E$5:$E$404,C82,Shifts!$P$5:$P$404,1)))</f>
        <v/>
      </c>
      <c r="F82" s="18">
        <f>IF(OR(A82="",C82=""),"",IF(B82="",COUNTIFS(Shifts!$A$5:$A$404,A82,Shifts!$E$5:$E$404,C82,Shifts!$K$5:$K$404,"Offered"),COUNTIFS(Shifts!$A$5:$A$404,A82,Shifts!$C$5:$C$404,B82,Shifts!$E$5:$E$404,C82,Shifts!$K$5:$K$404,"Offered")))</f>
        <v/>
      </c>
      <c r="G82" s="18">
        <f>IF(OR(D82="",E82=""),"",MAX(0,D82-E82))</f>
        <v/>
      </c>
      <c r="H82" s="19">
        <f>IF(OR(D82="",E82=""),"",IF(E82&lt;D82,"Short "&amp;(D82-E82),IF(E82&gt;D82,"Over by "&amp;(E82-D82),"Covered")))</f>
        <v/>
      </c>
    </row>
    <row r="83">
      <c r="A83" s="20" t="n"/>
      <c r="B83" s="14" t="n"/>
      <c r="C83" s="14" t="n"/>
      <c r="D83" s="23" t="n"/>
      <c r="E83" s="18">
        <f>IF(OR(A83="",C83=""),"",IF(B83="",COUNTIFS(Shifts!$A$5:$A$404,A83,Shifts!$E$5:$E$404,C83,Shifts!$P$5:$P$404,1),COUNTIFS(Shifts!$A$5:$A$404,A83,Shifts!$C$5:$C$404,B83,Shifts!$E$5:$E$404,C83,Shifts!$P$5:$P$404,1)))</f>
        <v/>
      </c>
      <c r="F83" s="18">
        <f>IF(OR(A83="",C83=""),"",IF(B83="",COUNTIFS(Shifts!$A$5:$A$404,A83,Shifts!$E$5:$E$404,C83,Shifts!$K$5:$K$404,"Offered"),COUNTIFS(Shifts!$A$5:$A$404,A83,Shifts!$C$5:$C$404,B83,Shifts!$E$5:$E$404,C83,Shifts!$K$5:$K$404,"Offered")))</f>
        <v/>
      </c>
      <c r="G83" s="18">
        <f>IF(OR(D83="",E83=""),"",MAX(0,D83-E83))</f>
        <v/>
      </c>
      <c r="H83" s="19">
        <f>IF(OR(D83="",E83=""),"",IF(E83&lt;D83,"Short "&amp;(D83-E83),IF(E83&gt;D83,"Over by "&amp;(E83-D83),"Covered")))</f>
        <v/>
      </c>
    </row>
    <row r="84">
      <c r="A84" s="20" t="n"/>
      <c r="B84" s="14" t="n"/>
      <c r="C84" s="14" t="n"/>
      <c r="D84" s="23" t="n"/>
      <c r="E84" s="18">
        <f>IF(OR(A84="",C84=""),"",IF(B84="",COUNTIFS(Shifts!$A$5:$A$404,A84,Shifts!$E$5:$E$404,C84,Shifts!$P$5:$P$404,1),COUNTIFS(Shifts!$A$5:$A$404,A84,Shifts!$C$5:$C$404,B84,Shifts!$E$5:$E$404,C84,Shifts!$P$5:$P$404,1)))</f>
        <v/>
      </c>
      <c r="F84" s="18">
        <f>IF(OR(A84="",C84=""),"",IF(B84="",COUNTIFS(Shifts!$A$5:$A$404,A84,Shifts!$E$5:$E$404,C84,Shifts!$K$5:$K$404,"Offered"),COUNTIFS(Shifts!$A$5:$A$404,A84,Shifts!$C$5:$C$404,B84,Shifts!$E$5:$E$404,C84,Shifts!$K$5:$K$404,"Offered")))</f>
        <v/>
      </c>
      <c r="G84" s="18">
        <f>IF(OR(D84="",E84=""),"",MAX(0,D84-E84))</f>
        <v/>
      </c>
      <c r="H84" s="19">
        <f>IF(OR(D84="",E84=""),"",IF(E84&lt;D84,"Short "&amp;(D84-E84),IF(E84&gt;D84,"Over by "&amp;(E84-D84),"Covered")))</f>
        <v/>
      </c>
    </row>
    <row r="85">
      <c r="A85" s="20" t="n"/>
      <c r="B85" s="14" t="n"/>
      <c r="C85" s="14" t="n"/>
      <c r="D85" s="23" t="n"/>
      <c r="E85" s="18">
        <f>IF(OR(A85="",C85=""),"",IF(B85="",COUNTIFS(Shifts!$A$5:$A$404,A85,Shifts!$E$5:$E$404,C85,Shifts!$P$5:$P$404,1),COUNTIFS(Shifts!$A$5:$A$404,A85,Shifts!$C$5:$C$404,B85,Shifts!$E$5:$E$404,C85,Shifts!$P$5:$P$404,1)))</f>
        <v/>
      </c>
      <c r="F85" s="18">
        <f>IF(OR(A85="",C85=""),"",IF(B85="",COUNTIFS(Shifts!$A$5:$A$404,A85,Shifts!$E$5:$E$404,C85,Shifts!$K$5:$K$404,"Offered"),COUNTIFS(Shifts!$A$5:$A$404,A85,Shifts!$C$5:$C$404,B85,Shifts!$E$5:$E$404,C85,Shifts!$K$5:$K$404,"Offered")))</f>
        <v/>
      </c>
      <c r="G85" s="18">
        <f>IF(OR(D85="",E85=""),"",MAX(0,D85-E85))</f>
        <v/>
      </c>
      <c r="H85" s="19">
        <f>IF(OR(D85="",E85=""),"",IF(E85&lt;D85,"Short "&amp;(D85-E85),IF(E85&gt;D85,"Over by "&amp;(E85-D85),"Covered")))</f>
        <v/>
      </c>
    </row>
    <row r="86">
      <c r="A86" s="20" t="n"/>
      <c r="B86" s="14" t="n"/>
      <c r="C86" s="14" t="n"/>
      <c r="D86" s="23" t="n"/>
      <c r="E86" s="18">
        <f>IF(OR(A86="",C86=""),"",IF(B86="",COUNTIFS(Shifts!$A$5:$A$404,A86,Shifts!$E$5:$E$404,C86,Shifts!$P$5:$P$404,1),COUNTIFS(Shifts!$A$5:$A$404,A86,Shifts!$C$5:$C$404,B86,Shifts!$E$5:$E$404,C86,Shifts!$P$5:$P$404,1)))</f>
        <v/>
      </c>
      <c r="F86" s="18">
        <f>IF(OR(A86="",C86=""),"",IF(B86="",COUNTIFS(Shifts!$A$5:$A$404,A86,Shifts!$E$5:$E$404,C86,Shifts!$K$5:$K$404,"Offered"),COUNTIFS(Shifts!$A$5:$A$404,A86,Shifts!$C$5:$C$404,B86,Shifts!$E$5:$E$404,C86,Shifts!$K$5:$K$404,"Offered")))</f>
        <v/>
      </c>
      <c r="G86" s="18">
        <f>IF(OR(D86="",E86=""),"",MAX(0,D86-E86))</f>
        <v/>
      </c>
      <c r="H86" s="19">
        <f>IF(OR(D86="",E86=""),"",IF(E86&lt;D86,"Short "&amp;(D86-E86),IF(E86&gt;D86,"Over by "&amp;(E86-D86),"Covered")))</f>
        <v/>
      </c>
    </row>
    <row r="87">
      <c r="A87" s="20" t="n"/>
      <c r="B87" s="14" t="n"/>
      <c r="C87" s="14" t="n"/>
      <c r="D87" s="23" t="n"/>
      <c r="E87" s="18">
        <f>IF(OR(A87="",C87=""),"",IF(B87="",COUNTIFS(Shifts!$A$5:$A$404,A87,Shifts!$E$5:$E$404,C87,Shifts!$P$5:$P$404,1),COUNTIFS(Shifts!$A$5:$A$404,A87,Shifts!$C$5:$C$404,B87,Shifts!$E$5:$E$404,C87,Shifts!$P$5:$P$404,1)))</f>
        <v/>
      </c>
      <c r="F87" s="18">
        <f>IF(OR(A87="",C87=""),"",IF(B87="",COUNTIFS(Shifts!$A$5:$A$404,A87,Shifts!$E$5:$E$404,C87,Shifts!$K$5:$K$404,"Offered"),COUNTIFS(Shifts!$A$5:$A$404,A87,Shifts!$C$5:$C$404,B87,Shifts!$E$5:$E$404,C87,Shifts!$K$5:$K$404,"Offered")))</f>
        <v/>
      </c>
      <c r="G87" s="18">
        <f>IF(OR(D87="",E87=""),"",MAX(0,D87-E87))</f>
        <v/>
      </c>
      <c r="H87" s="19">
        <f>IF(OR(D87="",E87=""),"",IF(E87&lt;D87,"Short "&amp;(D87-E87),IF(E87&gt;D87,"Over by "&amp;(E87-D87),"Covered")))</f>
        <v/>
      </c>
    </row>
    <row r="88">
      <c r="A88" s="20" t="n"/>
      <c r="B88" s="14" t="n"/>
      <c r="C88" s="14" t="n"/>
      <c r="D88" s="23" t="n"/>
      <c r="E88" s="18">
        <f>IF(OR(A88="",C88=""),"",IF(B88="",COUNTIFS(Shifts!$A$5:$A$404,A88,Shifts!$E$5:$E$404,C88,Shifts!$P$5:$P$404,1),COUNTIFS(Shifts!$A$5:$A$404,A88,Shifts!$C$5:$C$404,B88,Shifts!$E$5:$E$404,C88,Shifts!$P$5:$P$404,1)))</f>
        <v/>
      </c>
      <c r="F88" s="18">
        <f>IF(OR(A88="",C88=""),"",IF(B88="",COUNTIFS(Shifts!$A$5:$A$404,A88,Shifts!$E$5:$E$404,C88,Shifts!$K$5:$K$404,"Offered"),COUNTIFS(Shifts!$A$5:$A$404,A88,Shifts!$C$5:$C$404,B88,Shifts!$E$5:$E$404,C88,Shifts!$K$5:$K$404,"Offered")))</f>
        <v/>
      </c>
      <c r="G88" s="18">
        <f>IF(OR(D88="",E88=""),"",MAX(0,D88-E88))</f>
        <v/>
      </c>
      <c r="H88" s="19">
        <f>IF(OR(D88="",E88=""),"",IF(E88&lt;D88,"Short "&amp;(D88-E88),IF(E88&gt;D88,"Over by "&amp;(E88-D88),"Covered")))</f>
        <v/>
      </c>
    </row>
    <row r="89">
      <c r="A89" s="20" t="n"/>
      <c r="B89" s="14" t="n"/>
      <c r="C89" s="14" t="n"/>
      <c r="D89" s="23" t="n"/>
      <c r="E89" s="18">
        <f>IF(OR(A89="",C89=""),"",IF(B89="",COUNTIFS(Shifts!$A$5:$A$404,A89,Shifts!$E$5:$E$404,C89,Shifts!$P$5:$P$404,1),COUNTIFS(Shifts!$A$5:$A$404,A89,Shifts!$C$5:$C$404,B89,Shifts!$E$5:$E$404,C89,Shifts!$P$5:$P$404,1)))</f>
        <v/>
      </c>
      <c r="F89" s="18">
        <f>IF(OR(A89="",C89=""),"",IF(B89="",COUNTIFS(Shifts!$A$5:$A$404,A89,Shifts!$E$5:$E$404,C89,Shifts!$K$5:$K$404,"Offered"),COUNTIFS(Shifts!$A$5:$A$404,A89,Shifts!$C$5:$C$404,B89,Shifts!$E$5:$E$404,C89,Shifts!$K$5:$K$404,"Offered")))</f>
        <v/>
      </c>
      <c r="G89" s="18">
        <f>IF(OR(D89="",E89=""),"",MAX(0,D89-E89))</f>
        <v/>
      </c>
      <c r="H89" s="19">
        <f>IF(OR(D89="",E89=""),"",IF(E89&lt;D89,"Short "&amp;(D89-E89),IF(E89&gt;D89,"Over by "&amp;(E89-D89),"Covered")))</f>
        <v/>
      </c>
    </row>
    <row r="90">
      <c r="A90" s="20" t="n"/>
      <c r="B90" s="14" t="n"/>
      <c r="C90" s="14" t="n"/>
      <c r="D90" s="23" t="n"/>
      <c r="E90" s="18">
        <f>IF(OR(A90="",C90=""),"",IF(B90="",COUNTIFS(Shifts!$A$5:$A$404,A90,Shifts!$E$5:$E$404,C90,Shifts!$P$5:$P$404,1),COUNTIFS(Shifts!$A$5:$A$404,A90,Shifts!$C$5:$C$404,B90,Shifts!$E$5:$E$404,C90,Shifts!$P$5:$P$404,1)))</f>
        <v/>
      </c>
      <c r="F90" s="18">
        <f>IF(OR(A90="",C90=""),"",IF(B90="",COUNTIFS(Shifts!$A$5:$A$404,A90,Shifts!$E$5:$E$404,C90,Shifts!$K$5:$K$404,"Offered"),COUNTIFS(Shifts!$A$5:$A$404,A90,Shifts!$C$5:$C$404,B90,Shifts!$E$5:$E$404,C90,Shifts!$K$5:$K$404,"Offered")))</f>
        <v/>
      </c>
      <c r="G90" s="18">
        <f>IF(OR(D90="",E90=""),"",MAX(0,D90-E90))</f>
        <v/>
      </c>
      <c r="H90" s="19">
        <f>IF(OR(D90="",E90=""),"",IF(E90&lt;D90,"Short "&amp;(D90-E90),IF(E90&gt;D90,"Over by "&amp;(E90-D90),"Covered")))</f>
        <v/>
      </c>
    </row>
    <row r="91">
      <c r="A91" s="20" t="n"/>
      <c r="B91" s="14" t="n"/>
      <c r="C91" s="14" t="n"/>
      <c r="D91" s="23" t="n"/>
      <c r="E91" s="18">
        <f>IF(OR(A91="",C91=""),"",IF(B91="",COUNTIFS(Shifts!$A$5:$A$404,A91,Shifts!$E$5:$E$404,C91,Shifts!$P$5:$P$404,1),COUNTIFS(Shifts!$A$5:$A$404,A91,Shifts!$C$5:$C$404,B91,Shifts!$E$5:$E$404,C91,Shifts!$P$5:$P$404,1)))</f>
        <v/>
      </c>
      <c r="F91" s="18">
        <f>IF(OR(A91="",C91=""),"",IF(B91="",COUNTIFS(Shifts!$A$5:$A$404,A91,Shifts!$E$5:$E$404,C91,Shifts!$K$5:$K$404,"Offered"),COUNTIFS(Shifts!$A$5:$A$404,A91,Shifts!$C$5:$C$404,B91,Shifts!$E$5:$E$404,C91,Shifts!$K$5:$K$404,"Offered")))</f>
        <v/>
      </c>
      <c r="G91" s="18">
        <f>IF(OR(D91="",E91=""),"",MAX(0,D91-E91))</f>
        <v/>
      </c>
      <c r="H91" s="19">
        <f>IF(OR(D91="",E91=""),"",IF(E91&lt;D91,"Short "&amp;(D91-E91),IF(E91&gt;D91,"Over by "&amp;(E91-D91),"Covered")))</f>
        <v/>
      </c>
    </row>
    <row r="92">
      <c r="A92" s="20" t="n"/>
      <c r="B92" s="14" t="n"/>
      <c r="C92" s="14" t="n"/>
      <c r="D92" s="23" t="n"/>
      <c r="E92" s="18">
        <f>IF(OR(A92="",C92=""),"",IF(B92="",COUNTIFS(Shifts!$A$5:$A$404,A92,Shifts!$E$5:$E$404,C92,Shifts!$P$5:$P$404,1),COUNTIFS(Shifts!$A$5:$A$404,A92,Shifts!$C$5:$C$404,B92,Shifts!$E$5:$E$404,C92,Shifts!$P$5:$P$404,1)))</f>
        <v/>
      </c>
      <c r="F92" s="18">
        <f>IF(OR(A92="",C92=""),"",IF(B92="",COUNTIFS(Shifts!$A$5:$A$404,A92,Shifts!$E$5:$E$404,C92,Shifts!$K$5:$K$404,"Offered"),COUNTIFS(Shifts!$A$5:$A$404,A92,Shifts!$C$5:$C$404,B92,Shifts!$E$5:$E$404,C92,Shifts!$K$5:$K$404,"Offered")))</f>
        <v/>
      </c>
      <c r="G92" s="18">
        <f>IF(OR(D92="",E92=""),"",MAX(0,D92-E92))</f>
        <v/>
      </c>
      <c r="H92" s="19">
        <f>IF(OR(D92="",E92=""),"",IF(E92&lt;D92,"Short "&amp;(D92-E92),IF(E92&gt;D92,"Over by "&amp;(E92-D92),"Covered")))</f>
        <v/>
      </c>
    </row>
    <row r="93">
      <c r="A93" s="20" t="n"/>
      <c r="B93" s="14" t="n"/>
      <c r="C93" s="14" t="n"/>
      <c r="D93" s="23" t="n"/>
      <c r="E93" s="18">
        <f>IF(OR(A93="",C93=""),"",IF(B93="",COUNTIFS(Shifts!$A$5:$A$404,A93,Shifts!$E$5:$E$404,C93,Shifts!$P$5:$P$404,1),COUNTIFS(Shifts!$A$5:$A$404,A93,Shifts!$C$5:$C$404,B93,Shifts!$E$5:$E$404,C93,Shifts!$P$5:$P$404,1)))</f>
        <v/>
      </c>
      <c r="F93" s="18">
        <f>IF(OR(A93="",C93=""),"",IF(B93="",COUNTIFS(Shifts!$A$5:$A$404,A93,Shifts!$E$5:$E$404,C93,Shifts!$K$5:$K$404,"Offered"),COUNTIFS(Shifts!$A$5:$A$404,A93,Shifts!$C$5:$C$404,B93,Shifts!$E$5:$E$404,C93,Shifts!$K$5:$K$404,"Offered")))</f>
        <v/>
      </c>
      <c r="G93" s="18">
        <f>IF(OR(D93="",E93=""),"",MAX(0,D93-E93))</f>
        <v/>
      </c>
      <c r="H93" s="19">
        <f>IF(OR(D93="",E93=""),"",IF(E93&lt;D93,"Short "&amp;(D93-E93),IF(E93&gt;D93,"Over by "&amp;(E93-D93),"Covered")))</f>
        <v/>
      </c>
    </row>
    <row r="94">
      <c r="A94" s="20" t="n"/>
      <c r="B94" s="14" t="n"/>
      <c r="C94" s="14" t="n"/>
      <c r="D94" s="23" t="n"/>
      <c r="E94" s="18">
        <f>IF(OR(A94="",C94=""),"",IF(B94="",COUNTIFS(Shifts!$A$5:$A$404,A94,Shifts!$E$5:$E$404,C94,Shifts!$P$5:$P$404,1),COUNTIFS(Shifts!$A$5:$A$404,A94,Shifts!$C$5:$C$404,B94,Shifts!$E$5:$E$404,C94,Shifts!$P$5:$P$404,1)))</f>
        <v/>
      </c>
      <c r="F94" s="18">
        <f>IF(OR(A94="",C94=""),"",IF(B94="",COUNTIFS(Shifts!$A$5:$A$404,A94,Shifts!$E$5:$E$404,C94,Shifts!$K$5:$K$404,"Offered"),COUNTIFS(Shifts!$A$5:$A$404,A94,Shifts!$C$5:$C$404,B94,Shifts!$E$5:$E$404,C94,Shifts!$K$5:$K$404,"Offered")))</f>
        <v/>
      </c>
      <c r="G94" s="18">
        <f>IF(OR(D94="",E94=""),"",MAX(0,D94-E94))</f>
        <v/>
      </c>
      <c r="H94" s="19">
        <f>IF(OR(D94="",E94=""),"",IF(E94&lt;D94,"Short "&amp;(D94-E94),IF(E94&gt;D94,"Over by "&amp;(E94-D94),"Covered")))</f>
        <v/>
      </c>
    </row>
    <row r="95">
      <c r="A95" s="20" t="n"/>
      <c r="B95" s="14" t="n"/>
      <c r="C95" s="14" t="n"/>
      <c r="D95" s="23" t="n"/>
      <c r="E95" s="18">
        <f>IF(OR(A95="",C95=""),"",IF(B95="",COUNTIFS(Shifts!$A$5:$A$404,A95,Shifts!$E$5:$E$404,C95,Shifts!$P$5:$P$404,1),COUNTIFS(Shifts!$A$5:$A$404,A95,Shifts!$C$5:$C$404,B95,Shifts!$E$5:$E$404,C95,Shifts!$P$5:$P$404,1)))</f>
        <v/>
      </c>
      <c r="F95" s="18">
        <f>IF(OR(A95="",C95=""),"",IF(B95="",COUNTIFS(Shifts!$A$5:$A$404,A95,Shifts!$E$5:$E$404,C95,Shifts!$K$5:$K$404,"Offered"),COUNTIFS(Shifts!$A$5:$A$404,A95,Shifts!$C$5:$C$404,B95,Shifts!$E$5:$E$404,C95,Shifts!$K$5:$K$404,"Offered")))</f>
        <v/>
      </c>
      <c r="G95" s="18">
        <f>IF(OR(D95="",E95=""),"",MAX(0,D95-E95))</f>
        <v/>
      </c>
      <c r="H95" s="19">
        <f>IF(OR(D95="",E95=""),"",IF(E95&lt;D95,"Short "&amp;(D95-E95),IF(E95&gt;D95,"Over by "&amp;(E95-D95),"Covered")))</f>
        <v/>
      </c>
    </row>
    <row r="96">
      <c r="A96" s="20" t="n"/>
      <c r="B96" s="14" t="n"/>
      <c r="C96" s="14" t="n"/>
      <c r="D96" s="23" t="n"/>
      <c r="E96" s="18">
        <f>IF(OR(A96="",C96=""),"",IF(B96="",COUNTIFS(Shifts!$A$5:$A$404,A96,Shifts!$E$5:$E$404,C96,Shifts!$P$5:$P$404,1),COUNTIFS(Shifts!$A$5:$A$404,A96,Shifts!$C$5:$C$404,B96,Shifts!$E$5:$E$404,C96,Shifts!$P$5:$P$404,1)))</f>
        <v/>
      </c>
      <c r="F96" s="18">
        <f>IF(OR(A96="",C96=""),"",IF(B96="",COUNTIFS(Shifts!$A$5:$A$404,A96,Shifts!$E$5:$E$404,C96,Shifts!$K$5:$K$404,"Offered"),COUNTIFS(Shifts!$A$5:$A$404,A96,Shifts!$C$5:$C$404,B96,Shifts!$E$5:$E$404,C96,Shifts!$K$5:$K$404,"Offered")))</f>
        <v/>
      </c>
      <c r="G96" s="18">
        <f>IF(OR(D96="",E96=""),"",MAX(0,D96-E96))</f>
        <v/>
      </c>
      <c r="H96" s="19">
        <f>IF(OR(D96="",E96=""),"",IF(E96&lt;D96,"Short "&amp;(D96-E96),IF(E96&gt;D96,"Over by "&amp;(E96-D96),"Covered")))</f>
        <v/>
      </c>
    </row>
    <row r="97">
      <c r="A97" s="20" t="n"/>
      <c r="B97" s="14" t="n"/>
      <c r="C97" s="14" t="n"/>
      <c r="D97" s="23" t="n"/>
      <c r="E97" s="18">
        <f>IF(OR(A97="",C97=""),"",IF(B97="",COUNTIFS(Shifts!$A$5:$A$404,A97,Shifts!$E$5:$E$404,C97,Shifts!$P$5:$P$404,1),COUNTIFS(Shifts!$A$5:$A$404,A97,Shifts!$C$5:$C$404,B97,Shifts!$E$5:$E$404,C97,Shifts!$P$5:$P$404,1)))</f>
        <v/>
      </c>
      <c r="F97" s="18">
        <f>IF(OR(A97="",C97=""),"",IF(B97="",COUNTIFS(Shifts!$A$5:$A$404,A97,Shifts!$E$5:$E$404,C97,Shifts!$K$5:$K$404,"Offered"),COUNTIFS(Shifts!$A$5:$A$404,A97,Shifts!$C$5:$C$404,B97,Shifts!$E$5:$E$404,C97,Shifts!$K$5:$K$404,"Offered")))</f>
        <v/>
      </c>
      <c r="G97" s="18">
        <f>IF(OR(D97="",E97=""),"",MAX(0,D97-E97))</f>
        <v/>
      </c>
      <c r="H97" s="19">
        <f>IF(OR(D97="",E97=""),"",IF(E97&lt;D97,"Short "&amp;(D97-E97),IF(E97&gt;D97,"Over by "&amp;(E97-D97),"Covered")))</f>
        <v/>
      </c>
    </row>
    <row r="98">
      <c r="A98" s="20" t="n"/>
      <c r="B98" s="14" t="n"/>
      <c r="C98" s="14" t="n"/>
      <c r="D98" s="23" t="n"/>
      <c r="E98" s="18">
        <f>IF(OR(A98="",C98=""),"",IF(B98="",COUNTIFS(Shifts!$A$5:$A$404,A98,Shifts!$E$5:$E$404,C98,Shifts!$P$5:$P$404,1),COUNTIFS(Shifts!$A$5:$A$404,A98,Shifts!$C$5:$C$404,B98,Shifts!$E$5:$E$404,C98,Shifts!$P$5:$P$404,1)))</f>
        <v/>
      </c>
      <c r="F98" s="18">
        <f>IF(OR(A98="",C98=""),"",IF(B98="",COUNTIFS(Shifts!$A$5:$A$404,A98,Shifts!$E$5:$E$404,C98,Shifts!$K$5:$K$404,"Offered"),COUNTIFS(Shifts!$A$5:$A$404,A98,Shifts!$C$5:$C$404,B98,Shifts!$E$5:$E$404,C98,Shifts!$K$5:$K$404,"Offered")))</f>
        <v/>
      </c>
      <c r="G98" s="18">
        <f>IF(OR(D98="",E98=""),"",MAX(0,D98-E98))</f>
        <v/>
      </c>
      <c r="H98" s="19">
        <f>IF(OR(D98="",E98=""),"",IF(E98&lt;D98,"Short "&amp;(D98-E98),IF(E98&gt;D98,"Over by "&amp;(E98-D98),"Covered")))</f>
        <v/>
      </c>
    </row>
    <row r="99">
      <c r="A99" s="20" t="n"/>
      <c r="B99" s="14" t="n"/>
      <c r="C99" s="14" t="n"/>
      <c r="D99" s="23" t="n"/>
      <c r="E99" s="18">
        <f>IF(OR(A99="",C99=""),"",IF(B99="",COUNTIFS(Shifts!$A$5:$A$404,A99,Shifts!$E$5:$E$404,C99,Shifts!$P$5:$P$404,1),COUNTIFS(Shifts!$A$5:$A$404,A99,Shifts!$C$5:$C$404,B99,Shifts!$E$5:$E$404,C99,Shifts!$P$5:$P$404,1)))</f>
        <v/>
      </c>
      <c r="F99" s="18">
        <f>IF(OR(A99="",C99=""),"",IF(B99="",COUNTIFS(Shifts!$A$5:$A$404,A99,Shifts!$E$5:$E$404,C99,Shifts!$K$5:$K$404,"Offered"),COUNTIFS(Shifts!$A$5:$A$404,A99,Shifts!$C$5:$C$404,B99,Shifts!$E$5:$E$404,C99,Shifts!$K$5:$K$404,"Offered")))</f>
        <v/>
      </c>
      <c r="G99" s="18">
        <f>IF(OR(D99="",E99=""),"",MAX(0,D99-E99))</f>
        <v/>
      </c>
      <c r="H99" s="19">
        <f>IF(OR(D99="",E99=""),"",IF(E99&lt;D99,"Short "&amp;(D99-E99),IF(E99&gt;D99,"Over by "&amp;(E99-D99),"Covered")))</f>
        <v/>
      </c>
    </row>
    <row r="100">
      <c r="A100" s="20" t="n"/>
      <c r="B100" s="14" t="n"/>
      <c r="C100" s="14" t="n"/>
      <c r="D100" s="23" t="n"/>
      <c r="E100" s="18">
        <f>IF(OR(A100="",C100=""),"",IF(B100="",COUNTIFS(Shifts!$A$5:$A$404,A100,Shifts!$E$5:$E$404,C100,Shifts!$P$5:$P$404,1),COUNTIFS(Shifts!$A$5:$A$404,A100,Shifts!$C$5:$C$404,B100,Shifts!$E$5:$E$404,C100,Shifts!$P$5:$P$404,1)))</f>
        <v/>
      </c>
      <c r="F100" s="18">
        <f>IF(OR(A100="",C100=""),"",IF(B100="",COUNTIFS(Shifts!$A$5:$A$404,A100,Shifts!$E$5:$E$404,C100,Shifts!$K$5:$K$404,"Offered"),COUNTIFS(Shifts!$A$5:$A$404,A100,Shifts!$C$5:$C$404,B100,Shifts!$E$5:$E$404,C100,Shifts!$K$5:$K$404,"Offered")))</f>
        <v/>
      </c>
      <c r="G100" s="18">
        <f>IF(OR(D100="",E100=""),"",MAX(0,D100-E100))</f>
        <v/>
      </c>
      <c r="H100" s="19">
        <f>IF(OR(D100="",E100=""),"",IF(E100&lt;D100,"Short "&amp;(D100-E100),IF(E100&gt;D100,"Over by "&amp;(E100-D100),"Covered")))</f>
        <v/>
      </c>
    </row>
    <row r="101">
      <c r="A101" s="20" t="n"/>
      <c r="B101" s="14" t="n"/>
      <c r="C101" s="14" t="n"/>
      <c r="D101" s="23" t="n"/>
      <c r="E101" s="18">
        <f>IF(OR(A101="",C101=""),"",IF(B101="",COUNTIFS(Shifts!$A$5:$A$404,A101,Shifts!$E$5:$E$404,C101,Shifts!$P$5:$P$404,1),COUNTIFS(Shifts!$A$5:$A$404,A101,Shifts!$C$5:$C$404,B101,Shifts!$E$5:$E$404,C101,Shifts!$P$5:$P$404,1)))</f>
        <v/>
      </c>
      <c r="F101" s="18">
        <f>IF(OR(A101="",C101=""),"",IF(B101="",COUNTIFS(Shifts!$A$5:$A$404,A101,Shifts!$E$5:$E$404,C101,Shifts!$K$5:$K$404,"Offered"),COUNTIFS(Shifts!$A$5:$A$404,A101,Shifts!$C$5:$C$404,B101,Shifts!$E$5:$E$404,C101,Shifts!$K$5:$K$404,"Offered")))</f>
        <v/>
      </c>
      <c r="G101" s="18">
        <f>IF(OR(D101="",E101=""),"",MAX(0,D101-E101))</f>
        <v/>
      </c>
      <c r="H101" s="19">
        <f>IF(OR(D101="",E101=""),"",IF(E101&lt;D101,"Short "&amp;(D101-E101),IF(E101&gt;D101,"Over by "&amp;(E101-D101),"Covered")))</f>
        <v/>
      </c>
    </row>
    <row r="102">
      <c r="A102" s="20" t="n"/>
      <c r="B102" s="14" t="n"/>
      <c r="C102" s="14" t="n"/>
      <c r="D102" s="23" t="n"/>
      <c r="E102" s="18">
        <f>IF(OR(A102="",C102=""),"",IF(B102="",COUNTIFS(Shifts!$A$5:$A$404,A102,Shifts!$E$5:$E$404,C102,Shifts!$P$5:$P$404,1),COUNTIFS(Shifts!$A$5:$A$404,A102,Shifts!$C$5:$C$404,B102,Shifts!$E$5:$E$404,C102,Shifts!$P$5:$P$404,1)))</f>
        <v/>
      </c>
      <c r="F102" s="18">
        <f>IF(OR(A102="",C102=""),"",IF(B102="",COUNTIFS(Shifts!$A$5:$A$404,A102,Shifts!$E$5:$E$404,C102,Shifts!$K$5:$K$404,"Offered"),COUNTIFS(Shifts!$A$5:$A$404,A102,Shifts!$C$5:$C$404,B102,Shifts!$E$5:$E$404,C102,Shifts!$K$5:$K$404,"Offered")))</f>
        <v/>
      </c>
      <c r="G102" s="18">
        <f>IF(OR(D102="",E102=""),"",MAX(0,D102-E102))</f>
        <v/>
      </c>
      <c r="H102" s="19">
        <f>IF(OR(D102="",E102=""),"",IF(E102&lt;D102,"Short "&amp;(D102-E102),IF(E102&gt;D102,"Over by "&amp;(E102-D102),"Covered")))</f>
        <v/>
      </c>
    </row>
    <row r="103">
      <c r="A103" s="20" t="n"/>
      <c r="B103" s="14" t="n"/>
      <c r="C103" s="14" t="n"/>
      <c r="D103" s="23" t="n"/>
      <c r="E103" s="18">
        <f>IF(OR(A103="",C103=""),"",IF(B103="",COUNTIFS(Shifts!$A$5:$A$404,A103,Shifts!$E$5:$E$404,C103,Shifts!$P$5:$P$404,1),COUNTIFS(Shifts!$A$5:$A$404,A103,Shifts!$C$5:$C$404,B103,Shifts!$E$5:$E$404,C103,Shifts!$P$5:$P$404,1)))</f>
        <v/>
      </c>
      <c r="F103" s="18">
        <f>IF(OR(A103="",C103=""),"",IF(B103="",COUNTIFS(Shifts!$A$5:$A$404,A103,Shifts!$E$5:$E$404,C103,Shifts!$K$5:$K$404,"Offered"),COUNTIFS(Shifts!$A$5:$A$404,A103,Shifts!$C$5:$C$404,B103,Shifts!$E$5:$E$404,C103,Shifts!$K$5:$K$404,"Offered")))</f>
        <v/>
      </c>
      <c r="G103" s="18">
        <f>IF(OR(D103="",E103=""),"",MAX(0,D103-E103))</f>
        <v/>
      </c>
      <c r="H103" s="19">
        <f>IF(OR(D103="",E103=""),"",IF(E103&lt;D103,"Short "&amp;(D103-E103),IF(E103&gt;D103,"Over by "&amp;(E103-D103),"Covered")))</f>
        <v/>
      </c>
    </row>
    <row r="104">
      <c r="A104" s="20" t="n"/>
      <c r="B104" s="14" t="n"/>
      <c r="C104" s="14" t="n"/>
      <c r="D104" s="23" t="n"/>
      <c r="E104" s="18">
        <f>IF(OR(A104="",C104=""),"",IF(B104="",COUNTIFS(Shifts!$A$5:$A$404,A104,Shifts!$E$5:$E$404,C104,Shifts!$P$5:$P$404,1),COUNTIFS(Shifts!$A$5:$A$404,A104,Shifts!$C$5:$C$404,B104,Shifts!$E$5:$E$404,C104,Shifts!$P$5:$P$404,1)))</f>
        <v/>
      </c>
      <c r="F104" s="18">
        <f>IF(OR(A104="",C104=""),"",IF(B104="",COUNTIFS(Shifts!$A$5:$A$404,A104,Shifts!$E$5:$E$404,C104,Shifts!$K$5:$K$404,"Offered"),COUNTIFS(Shifts!$A$5:$A$404,A104,Shifts!$C$5:$C$404,B104,Shifts!$E$5:$E$404,C104,Shifts!$K$5:$K$404,"Offered")))</f>
        <v/>
      </c>
      <c r="G104" s="18">
        <f>IF(OR(D104="",E104=""),"",MAX(0,D104-E104))</f>
        <v/>
      </c>
      <c r="H104" s="19">
        <f>IF(OR(D104="",E104=""),"",IF(E104&lt;D104,"Short "&amp;(D104-E104),IF(E104&gt;D104,"Over by "&amp;(E104-D104),"Covered")))</f>
        <v/>
      </c>
    </row>
    <row r="105">
      <c r="A105" s="20" t="n"/>
      <c r="B105" s="14" t="n"/>
      <c r="C105" s="14" t="n"/>
      <c r="D105" s="23" t="n"/>
      <c r="E105" s="18">
        <f>IF(OR(A105="",C105=""),"",IF(B105="",COUNTIFS(Shifts!$A$5:$A$404,A105,Shifts!$E$5:$E$404,C105,Shifts!$P$5:$P$404,1),COUNTIFS(Shifts!$A$5:$A$404,A105,Shifts!$C$5:$C$404,B105,Shifts!$E$5:$E$404,C105,Shifts!$P$5:$P$404,1)))</f>
        <v/>
      </c>
      <c r="F105" s="18">
        <f>IF(OR(A105="",C105=""),"",IF(B105="",COUNTIFS(Shifts!$A$5:$A$404,A105,Shifts!$E$5:$E$404,C105,Shifts!$K$5:$K$404,"Offered"),COUNTIFS(Shifts!$A$5:$A$404,A105,Shifts!$C$5:$C$404,B105,Shifts!$E$5:$E$404,C105,Shifts!$K$5:$K$404,"Offered")))</f>
        <v/>
      </c>
      <c r="G105" s="18">
        <f>IF(OR(D105="",E105=""),"",MAX(0,D105-E105))</f>
        <v/>
      </c>
      <c r="H105" s="19">
        <f>IF(OR(D105="",E105=""),"",IF(E105&lt;D105,"Short "&amp;(D105-E105),IF(E105&gt;D105,"Over by "&amp;(E105-D105),"Covered")))</f>
        <v/>
      </c>
    </row>
    <row r="106">
      <c r="A106" s="20" t="n"/>
      <c r="B106" s="14" t="n"/>
      <c r="C106" s="14" t="n"/>
      <c r="D106" s="23" t="n"/>
      <c r="E106" s="18">
        <f>IF(OR(A106="",C106=""),"",IF(B106="",COUNTIFS(Shifts!$A$5:$A$404,A106,Shifts!$E$5:$E$404,C106,Shifts!$P$5:$P$404,1),COUNTIFS(Shifts!$A$5:$A$404,A106,Shifts!$C$5:$C$404,B106,Shifts!$E$5:$E$404,C106,Shifts!$P$5:$P$404,1)))</f>
        <v/>
      </c>
      <c r="F106" s="18">
        <f>IF(OR(A106="",C106=""),"",IF(B106="",COUNTIFS(Shifts!$A$5:$A$404,A106,Shifts!$E$5:$E$404,C106,Shifts!$K$5:$K$404,"Offered"),COUNTIFS(Shifts!$A$5:$A$404,A106,Shifts!$C$5:$C$404,B106,Shifts!$E$5:$E$404,C106,Shifts!$K$5:$K$404,"Offered")))</f>
        <v/>
      </c>
      <c r="G106" s="18">
        <f>IF(OR(D106="",E106=""),"",MAX(0,D106-E106))</f>
        <v/>
      </c>
      <c r="H106" s="19">
        <f>IF(OR(D106="",E106=""),"",IF(E106&lt;D106,"Short "&amp;(D106-E106),IF(E106&gt;D106,"Over by "&amp;(E106-D106),"Covered")))</f>
        <v/>
      </c>
    </row>
    <row r="107">
      <c r="A107" s="20" t="n"/>
      <c r="B107" s="14" t="n"/>
      <c r="C107" s="14" t="n"/>
      <c r="D107" s="23" t="n"/>
      <c r="E107" s="18">
        <f>IF(OR(A107="",C107=""),"",IF(B107="",COUNTIFS(Shifts!$A$5:$A$404,A107,Shifts!$E$5:$E$404,C107,Shifts!$P$5:$P$404,1),COUNTIFS(Shifts!$A$5:$A$404,A107,Shifts!$C$5:$C$404,B107,Shifts!$E$5:$E$404,C107,Shifts!$P$5:$P$404,1)))</f>
        <v/>
      </c>
      <c r="F107" s="18">
        <f>IF(OR(A107="",C107=""),"",IF(B107="",COUNTIFS(Shifts!$A$5:$A$404,A107,Shifts!$E$5:$E$404,C107,Shifts!$K$5:$K$404,"Offered"),COUNTIFS(Shifts!$A$5:$A$404,A107,Shifts!$C$5:$C$404,B107,Shifts!$E$5:$E$404,C107,Shifts!$K$5:$K$404,"Offered")))</f>
        <v/>
      </c>
      <c r="G107" s="18">
        <f>IF(OR(D107="",E107=""),"",MAX(0,D107-E107))</f>
        <v/>
      </c>
      <c r="H107" s="19">
        <f>IF(OR(D107="",E107=""),"",IF(E107&lt;D107,"Short "&amp;(D107-E107),IF(E107&gt;D107,"Over by "&amp;(E107-D107),"Covered")))</f>
        <v/>
      </c>
    </row>
    <row r="108">
      <c r="A108" s="20" t="n"/>
      <c r="B108" s="14" t="n"/>
      <c r="C108" s="14" t="n"/>
      <c r="D108" s="23" t="n"/>
      <c r="E108" s="18">
        <f>IF(OR(A108="",C108=""),"",IF(B108="",COUNTIFS(Shifts!$A$5:$A$404,A108,Shifts!$E$5:$E$404,C108,Shifts!$P$5:$P$404,1),COUNTIFS(Shifts!$A$5:$A$404,A108,Shifts!$C$5:$C$404,B108,Shifts!$E$5:$E$404,C108,Shifts!$P$5:$P$404,1)))</f>
        <v/>
      </c>
      <c r="F108" s="18">
        <f>IF(OR(A108="",C108=""),"",IF(B108="",COUNTIFS(Shifts!$A$5:$A$404,A108,Shifts!$E$5:$E$404,C108,Shifts!$K$5:$K$404,"Offered"),COUNTIFS(Shifts!$A$5:$A$404,A108,Shifts!$C$5:$C$404,B108,Shifts!$E$5:$E$404,C108,Shifts!$K$5:$K$404,"Offered")))</f>
        <v/>
      </c>
      <c r="G108" s="18">
        <f>IF(OR(D108="",E108=""),"",MAX(0,D108-E108))</f>
        <v/>
      </c>
      <c r="H108" s="19">
        <f>IF(OR(D108="",E108=""),"",IF(E108&lt;D108,"Short "&amp;(D108-E108),IF(E108&gt;D108,"Over by "&amp;(E108-D108),"Covered")))</f>
        <v/>
      </c>
    </row>
    <row r="109">
      <c r="A109" s="20" t="n"/>
      <c r="B109" s="14" t="n"/>
      <c r="C109" s="14" t="n"/>
      <c r="D109" s="23" t="n"/>
      <c r="E109" s="18">
        <f>IF(OR(A109="",C109=""),"",IF(B109="",COUNTIFS(Shifts!$A$5:$A$404,A109,Shifts!$E$5:$E$404,C109,Shifts!$P$5:$P$404,1),COUNTIFS(Shifts!$A$5:$A$404,A109,Shifts!$C$5:$C$404,B109,Shifts!$E$5:$E$404,C109,Shifts!$P$5:$P$404,1)))</f>
        <v/>
      </c>
      <c r="F109" s="18">
        <f>IF(OR(A109="",C109=""),"",IF(B109="",COUNTIFS(Shifts!$A$5:$A$404,A109,Shifts!$E$5:$E$404,C109,Shifts!$K$5:$K$404,"Offered"),COUNTIFS(Shifts!$A$5:$A$404,A109,Shifts!$C$5:$C$404,B109,Shifts!$E$5:$E$404,C109,Shifts!$K$5:$K$404,"Offered")))</f>
        <v/>
      </c>
      <c r="G109" s="18">
        <f>IF(OR(D109="",E109=""),"",MAX(0,D109-E109))</f>
        <v/>
      </c>
      <c r="H109" s="19">
        <f>IF(OR(D109="",E109=""),"",IF(E109&lt;D109,"Short "&amp;(D109-E109),IF(E109&gt;D109,"Over by "&amp;(E109-D109),"Covered")))</f>
        <v/>
      </c>
    </row>
    <row r="110">
      <c r="A110" s="20" t="n"/>
      <c r="B110" s="14" t="n"/>
      <c r="C110" s="14" t="n"/>
      <c r="D110" s="23" t="n"/>
      <c r="E110" s="18">
        <f>IF(OR(A110="",C110=""),"",IF(B110="",COUNTIFS(Shifts!$A$5:$A$404,A110,Shifts!$E$5:$E$404,C110,Shifts!$P$5:$P$404,1),COUNTIFS(Shifts!$A$5:$A$404,A110,Shifts!$C$5:$C$404,B110,Shifts!$E$5:$E$404,C110,Shifts!$P$5:$P$404,1)))</f>
        <v/>
      </c>
      <c r="F110" s="18">
        <f>IF(OR(A110="",C110=""),"",IF(B110="",COUNTIFS(Shifts!$A$5:$A$404,A110,Shifts!$E$5:$E$404,C110,Shifts!$K$5:$K$404,"Offered"),COUNTIFS(Shifts!$A$5:$A$404,A110,Shifts!$C$5:$C$404,B110,Shifts!$E$5:$E$404,C110,Shifts!$K$5:$K$404,"Offered")))</f>
        <v/>
      </c>
      <c r="G110" s="18">
        <f>IF(OR(D110="",E110=""),"",MAX(0,D110-E110))</f>
        <v/>
      </c>
      <c r="H110" s="19">
        <f>IF(OR(D110="",E110=""),"",IF(E110&lt;D110,"Short "&amp;(D110-E110),IF(E110&gt;D110,"Over by "&amp;(E110-D110),"Covered")))</f>
        <v/>
      </c>
    </row>
    <row r="111">
      <c r="A111" s="20" t="n"/>
      <c r="B111" s="14" t="n"/>
      <c r="C111" s="14" t="n"/>
      <c r="D111" s="23" t="n"/>
      <c r="E111" s="18">
        <f>IF(OR(A111="",C111=""),"",IF(B111="",COUNTIFS(Shifts!$A$5:$A$404,A111,Shifts!$E$5:$E$404,C111,Shifts!$P$5:$P$404,1),COUNTIFS(Shifts!$A$5:$A$404,A111,Shifts!$C$5:$C$404,B111,Shifts!$E$5:$E$404,C111,Shifts!$P$5:$P$404,1)))</f>
        <v/>
      </c>
      <c r="F111" s="18">
        <f>IF(OR(A111="",C111=""),"",IF(B111="",COUNTIFS(Shifts!$A$5:$A$404,A111,Shifts!$E$5:$E$404,C111,Shifts!$K$5:$K$404,"Offered"),COUNTIFS(Shifts!$A$5:$A$404,A111,Shifts!$C$5:$C$404,B111,Shifts!$E$5:$E$404,C111,Shifts!$K$5:$K$404,"Offered")))</f>
        <v/>
      </c>
      <c r="G111" s="18">
        <f>IF(OR(D111="",E111=""),"",MAX(0,D111-E111))</f>
        <v/>
      </c>
      <c r="H111" s="19">
        <f>IF(OR(D111="",E111=""),"",IF(E111&lt;D111,"Short "&amp;(D111-E111),IF(E111&gt;D111,"Over by "&amp;(E111-D111),"Covered")))</f>
        <v/>
      </c>
    </row>
    <row r="112">
      <c r="A112" s="20" t="n"/>
      <c r="B112" s="14" t="n"/>
      <c r="C112" s="14" t="n"/>
      <c r="D112" s="23" t="n"/>
      <c r="E112" s="18">
        <f>IF(OR(A112="",C112=""),"",IF(B112="",COUNTIFS(Shifts!$A$5:$A$404,A112,Shifts!$E$5:$E$404,C112,Shifts!$P$5:$P$404,1),COUNTIFS(Shifts!$A$5:$A$404,A112,Shifts!$C$5:$C$404,B112,Shifts!$E$5:$E$404,C112,Shifts!$P$5:$P$404,1)))</f>
        <v/>
      </c>
      <c r="F112" s="18">
        <f>IF(OR(A112="",C112=""),"",IF(B112="",COUNTIFS(Shifts!$A$5:$A$404,A112,Shifts!$E$5:$E$404,C112,Shifts!$K$5:$K$404,"Offered"),COUNTIFS(Shifts!$A$5:$A$404,A112,Shifts!$C$5:$C$404,B112,Shifts!$E$5:$E$404,C112,Shifts!$K$5:$K$404,"Offered")))</f>
        <v/>
      </c>
      <c r="G112" s="18">
        <f>IF(OR(D112="",E112=""),"",MAX(0,D112-E112))</f>
        <v/>
      </c>
      <c r="H112" s="19">
        <f>IF(OR(D112="",E112=""),"",IF(E112&lt;D112,"Short "&amp;(D112-E112),IF(E112&gt;D112,"Over by "&amp;(E112-D112),"Covered")))</f>
        <v/>
      </c>
    </row>
    <row r="113">
      <c r="A113" s="20" t="n"/>
      <c r="B113" s="14" t="n"/>
      <c r="C113" s="14" t="n"/>
      <c r="D113" s="23" t="n"/>
      <c r="E113" s="18">
        <f>IF(OR(A113="",C113=""),"",IF(B113="",COUNTIFS(Shifts!$A$5:$A$404,A113,Shifts!$E$5:$E$404,C113,Shifts!$P$5:$P$404,1),COUNTIFS(Shifts!$A$5:$A$404,A113,Shifts!$C$5:$C$404,B113,Shifts!$E$5:$E$404,C113,Shifts!$P$5:$P$404,1)))</f>
        <v/>
      </c>
      <c r="F113" s="18">
        <f>IF(OR(A113="",C113=""),"",IF(B113="",COUNTIFS(Shifts!$A$5:$A$404,A113,Shifts!$E$5:$E$404,C113,Shifts!$K$5:$K$404,"Offered"),COUNTIFS(Shifts!$A$5:$A$404,A113,Shifts!$C$5:$C$404,B113,Shifts!$E$5:$E$404,C113,Shifts!$K$5:$K$404,"Offered")))</f>
        <v/>
      </c>
      <c r="G113" s="18">
        <f>IF(OR(D113="",E113=""),"",MAX(0,D113-E113))</f>
        <v/>
      </c>
      <c r="H113" s="19">
        <f>IF(OR(D113="",E113=""),"",IF(E113&lt;D113,"Short "&amp;(D113-E113),IF(E113&gt;D113,"Over by "&amp;(E113-D113),"Covered")))</f>
        <v/>
      </c>
    </row>
    <row r="114">
      <c r="A114" s="20" t="n"/>
      <c r="B114" s="14" t="n"/>
      <c r="C114" s="14" t="n"/>
      <c r="D114" s="23" t="n"/>
      <c r="E114" s="18">
        <f>IF(OR(A114="",C114=""),"",IF(B114="",COUNTIFS(Shifts!$A$5:$A$404,A114,Shifts!$E$5:$E$404,C114,Shifts!$P$5:$P$404,1),COUNTIFS(Shifts!$A$5:$A$404,A114,Shifts!$C$5:$C$404,B114,Shifts!$E$5:$E$404,C114,Shifts!$P$5:$P$404,1)))</f>
        <v/>
      </c>
      <c r="F114" s="18">
        <f>IF(OR(A114="",C114=""),"",IF(B114="",COUNTIFS(Shifts!$A$5:$A$404,A114,Shifts!$E$5:$E$404,C114,Shifts!$K$5:$K$404,"Offered"),COUNTIFS(Shifts!$A$5:$A$404,A114,Shifts!$C$5:$C$404,B114,Shifts!$E$5:$E$404,C114,Shifts!$K$5:$K$404,"Offered")))</f>
        <v/>
      </c>
      <c r="G114" s="18">
        <f>IF(OR(D114="",E114=""),"",MAX(0,D114-E114))</f>
        <v/>
      </c>
      <c r="H114" s="19">
        <f>IF(OR(D114="",E114=""),"",IF(E114&lt;D114,"Short "&amp;(D114-E114),IF(E114&gt;D114,"Over by "&amp;(E114-D114),"Covered")))</f>
        <v/>
      </c>
    </row>
    <row r="115">
      <c r="A115" s="20" t="n"/>
      <c r="B115" s="14" t="n"/>
      <c r="C115" s="14" t="n"/>
      <c r="D115" s="23" t="n"/>
      <c r="E115" s="18">
        <f>IF(OR(A115="",C115=""),"",IF(B115="",COUNTIFS(Shifts!$A$5:$A$404,A115,Shifts!$E$5:$E$404,C115,Shifts!$P$5:$P$404,1),COUNTIFS(Shifts!$A$5:$A$404,A115,Shifts!$C$5:$C$404,B115,Shifts!$E$5:$E$404,C115,Shifts!$P$5:$P$404,1)))</f>
        <v/>
      </c>
      <c r="F115" s="18">
        <f>IF(OR(A115="",C115=""),"",IF(B115="",COUNTIFS(Shifts!$A$5:$A$404,A115,Shifts!$E$5:$E$404,C115,Shifts!$K$5:$K$404,"Offered"),COUNTIFS(Shifts!$A$5:$A$404,A115,Shifts!$C$5:$C$404,B115,Shifts!$E$5:$E$404,C115,Shifts!$K$5:$K$404,"Offered")))</f>
        <v/>
      </c>
      <c r="G115" s="18">
        <f>IF(OR(D115="",E115=""),"",MAX(0,D115-E115))</f>
        <v/>
      </c>
      <c r="H115" s="19">
        <f>IF(OR(D115="",E115=""),"",IF(E115&lt;D115,"Short "&amp;(D115-E115),IF(E115&gt;D115,"Over by "&amp;(E115-D115),"Covered")))</f>
        <v/>
      </c>
    </row>
    <row r="116">
      <c r="A116" s="20" t="n"/>
      <c r="B116" s="14" t="n"/>
      <c r="C116" s="14" t="n"/>
      <c r="D116" s="23" t="n"/>
      <c r="E116" s="18">
        <f>IF(OR(A116="",C116=""),"",IF(B116="",COUNTIFS(Shifts!$A$5:$A$404,A116,Shifts!$E$5:$E$404,C116,Shifts!$P$5:$P$404,1),COUNTIFS(Shifts!$A$5:$A$404,A116,Shifts!$C$5:$C$404,B116,Shifts!$E$5:$E$404,C116,Shifts!$P$5:$P$404,1)))</f>
        <v/>
      </c>
      <c r="F116" s="18">
        <f>IF(OR(A116="",C116=""),"",IF(B116="",COUNTIFS(Shifts!$A$5:$A$404,A116,Shifts!$E$5:$E$404,C116,Shifts!$K$5:$K$404,"Offered"),COUNTIFS(Shifts!$A$5:$A$404,A116,Shifts!$C$5:$C$404,B116,Shifts!$E$5:$E$404,C116,Shifts!$K$5:$K$404,"Offered")))</f>
        <v/>
      </c>
      <c r="G116" s="18">
        <f>IF(OR(D116="",E116=""),"",MAX(0,D116-E116))</f>
        <v/>
      </c>
      <c r="H116" s="19">
        <f>IF(OR(D116="",E116=""),"",IF(E116&lt;D116,"Short "&amp;(D116-E116),IF(E116&gt;D116,"Over by "&amp;(E116-D116),"Covered")))</f>
        <v/>
      </c>
    </row>
    <row r="117">
      <c r="A117" s="20" t="n"/>
      <c r="B117" s="14" t="n"/>
      <c r="C117" s="14" t="n"/>
      <c r="D117" s="23" t="n"/>
      <c r="E117" s="18">
        <f>IF(OR(A117="",C117=""),"",IF(B117="",COUNTIFS(Shifts!$A$5:$A$404,A117,Shifts!$E$5:$E$404,C117,Shifts!$P$5:$P$404,1),COUNTIFS(Shifts!$A$5:$A$404,A117,Shifts!$C$5:$C$404,B117,Shifts!$E$5:$E$404,C117,Shifts!$P$5:$P$404,1)))</f>
        <v/>
      </c>
      <c r="F117" s="18">
        <f>IF(OR(A117="",C117=""),"",IF(B117="",COUNTIFS(Shifts!$A$5:$A$404,A117,Shifts!$E$5:$E$404,C117,Shifts!$K$5:$K$404,"Offered"),COUNTIFS(Shifts!$A$5:$A$404,A117,Shifts!$C$5:$C$404,B117,Shifts!$E$5:$E$404,C117,Shifts!$K$5:$K$404,"Offered")))</f>
        <v/>
      </c>
      <c r="G117" s="18">
        <f>IF(OR(D117="",E117=""),"",MAX(0,D117-E117))</f>
        <v/>
      </c>
      <c r="H117" s="19">
        <f>IF(OR(D117="",E117=""),"",IF(E117&lt;D117,"Short "&amp;(D117-E117),IF(E117&gt;D117,"Over by "&amp;(E117-D117),"Covered")))</f>
        <v/>
      </c>
    </row>
    <row r="118">
      <c r="A118" s="20" t="n"/>
      <c r="B118" s="14" t="n"/>
      <c r="C118" s="14" t="n"/>
      <c r="D118" s="23" t="n"/>
      <c r="E118" s="18">
        <f>IF(OR(A118="",C118=""),"",IF(B118="",COUNTIFS(Shifts!$A$5:$A$404,A118,Shifts!$E$5:$E$404,C118,Shifts!$P$5:$P$404,1),COUNTIFS(Shifts!$A$5:$A$404,A118,Shifts!$C$5:$C$404,B118,Shifts!$E$5:$E$404,C118,Shifts!$P$5:$P$404,1)))</f>
        <v/>
      </c>
      <c r="F118" s="18">
        <f>IF(OR(A118="",C118=""),"",IF(B118="",COUNTIFS(Shifts!$A$5:$A$404,A118,Shifts!$E$5:$E$404,C118,Shifts!$K$5:$K$404,"Offered"),COUNTIFS(Shifts!$A$5:$A$404,A118,Shifts!$C$5:$C$404,B118,Shifts!$E$5:$E$404,C118,Shifts!$K$5:$K$404,"Offered")))</f>
        <v/>
      </c>
      <c r="G118" s="18">
        <f>IF(OR(D118="",E118=""),"",MAX(0,D118-E118))</f>
        <v/>
      </c>
      <c r="H118" s="19">
        <f>IF(OR(D118="",E118=""),"",IF(E118&lt;D118,"Short "&amp;(D118-E118),IF(E118&gt;D118,"Over by "&amp;(E118-D118),"Covered")))</f>
        <v/>
      </c>
    </row>
    <row r="119">
      <c r="A119" s="20" t="n"/>
      <c r="B119" s="14" t="n"/>
      <c r="C119" s="14" t="n"/>
      <c r="D119" s="23" t="n"/>
      <c r="E119" s="18">
        <f>IF(OR(A119="",C119=""),"",IF(B119="",COUNTIFS(Shifts!$A$5:$A$404,A119,Shifts!$E$5:$E$404,C119,Shifts!$P$5:$P$404,1),COUNTIFS(Shifts!$A$5:$A$404,A119,Shifts!$C$5:$C$404,B119,Shifts!$E$5:$E$404,C119,Shifts!$P$5:$P$404,1)))</f>
        <v/>
      </c>
      <c r="F119" s="18">
        <f>IF(OR(A119="",C119=""),"",IF(B119="",COUNTIFS(Shifts!$A$5:$A$404,A119,Shifts!$E$5:$E$404,C119,Shifts!$K$5:$K$404,"Offered"),COUNTIFS(Shifts!$A$5:$A$404,A119,Shifts!$C$5:$C$404,B119,Shifts!$E$5:$E$404,C119,Shifts!$K$5:$K$404,"Offered")))</f>
        <v/>
      </c>
      <c r="G119" s="18">
        <f>IF(OR(D119="",E119=""),"",MAX(0,D119-E119))</f>
        <v/>
      </c>
      <c r="H119" s="19">
        <f>IF(OR(D119="",E119=""),"",IF(E119&lt;D119,"Short "&amp;(D119-E119),IF(E119&gt;D119,"Over by "&amp;(E119-D119),"Covered")))</f>
        <v/>
      </c>
    </row>
    <row r="120">
      <c r="A120" s="20" t="n"/>
      <c r="B120" s="14" t="n"/>
      <c r="C120" s="14" t="n"/>
      <c r="D120" s="23" t="n"/>
      <c r="E120" s="18">
        <f>IF(OR(A120="",C120=""),"",IF(B120="",COUNTIFS(Shifts!$A$5:$A$404,A120,Shifts!$E$5:$E$404,C120,Shifts!$P$5:$P$404,1),COUNTIFS(Shifts!$A$5:$A$404,A120,Shifts!$C$5:$C$404,B120,Shifts!$E$5:$E$404,C120,Shifts!$P$5:$P$404,1)))</f>
        <v/>
      </c>
      <c r="F120" s="18">
        <f>IF(OR(A120="",C120=""),"",IF(B120="",COUNTIFS(Shifts!$A$5:$A$404,A120,Shifts!$E$5:$E$404,C120,Shifts!$K$5:$K$404,"Offered"),COUNTIFS(Shifts!$A$5:$A$404,A120,Shifts!$C$5:$C$404,B120,Shifts!$E$5:$E$404,C120,Shifts!$K$5:$K$404,"Offered")))</f>
        <v/>
      </c>
      <c r="G120" s="18">
        <f>IF(OR(D120="",E120=""),"",MAX(0,D120-E120))</f>
        <v/>
      </c>
      <c r="H120" s="19">
        <f>IF(OR(D120="",E120=""),"",IF(E120&lt;D120,"Short "&amp;(D120-E120),IF(E120&gt;D120,"Over by "&amp;(E120-D120),"Covered")))</f>
        <v/>
      </c>
    </row>
    <row r="121">
      <c r="A121" s="20" t="n"/>
      <c r="B121" s="14" t="n"/>
      <c r="C121" s="14" t="n"/>
      <c r="D121" s="23" t="n"/>
      <c r="E121" s="18">
        <f>IF(OR(A121="",C121=""),"",IF(B121="",COUNTIFS(Shifts!$A$5:$A$404,A121,Shifts!$E$5:$E$404,C121,Shifts!$P$5:$P$404,1),COUNTIFS(Shifts!$A$5:$A$404,A121,Shifts!$C$5:$C$404,B121,Shifts!$E$5:$E$404,C121,Shifts!$P$5:$P$404,1)))</f>
        <v/>
      </c>
      <c r="F121" s="18">
        <f>IF(OR(A121="",C121=""),"",IF(B121="",COUNTIFS(Shifts!$A$5:$A$404,A121,Shifts!$E$5:$E$404,C121,Shifts!$K$5:$K$404,"Offered"),COUNTIFS(Shifts!$A$5:$A$404,A121,Shifts!$C$5:$C$404,B121,Shifts!$E$5:$E$404,C121,Shifts!$K$5:$K$404,"Offered")))</f>
        <v/>
      </c>
      <c r="G121" s="18">
        <f>IF(OR(D121="",E121=""),"",MAX(0,D121-E121))</f>
        <v/>
      </c>
      <c r="H121" s="19">
        <f>IF(OR(D121="",E121=""),"",IF(E121&lt;D121,"Short "&amp;(D121-E121),IF(E121&gt;D121,"Over by "&amp;(E121-D121),"Covered")))</f>
        <v/>
      </c>
    </row>
    <row r="122">
      <c r="A122" s="20" t="n"/>
      <c r="B122" s="14" t="n"/>
      <c r="C122" s="14" t="n"/>
      <c r="D122" s="23" t="n"/>
      <c r="E122" s="18">
        <f>IF(OR(A122="",C122=""),"",IF(B122="",COUNTIFS(Shifts!$A$5:$A$404,A122,Shifts!$E$5:$E$404,C122,Shifts!$P$5:$P$404,1),COUNTIFS(Shifts!$A$5:$A$404,A122,Shifts!$C$5:$C$404,B122,Shifts!$E$5:$E$404,C122,Shifts!$P$5:$P$404,1)))</f>
        <v/>
      </c>
      <c r="F122" s="18">
        <f>IF(OR(A122="",C122=""),"",IF(B122="",COUNTIFS(Shifts!$A$5:$A$404,A122,Shifts!$E$5:$E$404,C122,Shifts!$K$5:$K$404,"Offered"),COUNTIFS(Shifts!$A$5:$A$404,A122,Shifts!$C$5:$C$404,B122,Shifts!$E$5:$E$404,C122,Shifts!$K$5:$K$404,"Offered")))</f>
        <v/>
      </c>
      <c r="G122" s="18">
        <f>IF(OR(D122="",E122=""),"",MAX(0,D122-E122))</f>
        <v/>
      </c>
      <c r="H122" s="19">
        <f>IF(OR(D122="",E122=""),"",IF(E122&lt;D122,"Short "&amp;(D122-E122),IF(E122&gt;D122,"Over by "&amp;(E122-D122),"Covered")))</f>
        <v/>
      </c>
    </row>
    <row r="123">
      <c r="A123" s="20" t="n"/>
      <c r="B123" s="14" t="n"/>
      <c r="C123" s="14" t="n"/>
      <c r="D123" s="23" t="n"/>
      <c r="E123" s="18">
        <f>IF(OR(A123="",C123=""),"",IF(B123="",COUNTIFS(Shifts!$A$5:$A$404,A123,Shifts!$E$5:$E$404,C123,Shifts!$P$5:$P$404,1),COUNTIFS(Shifts!$A$5:$A$404,A123,Shifts!$C$5:$C$404,B123,Shifts!$E$5:$E$404,C123,Shifts!$P$5:$P$404,1)))</f>
        <v/>
      </c>
      <c r="F123" s="18">
        <f>IF(OR(A123="",C123=""),"",IF(B123="",COUNTIFS(Shifts!$A$5:$A$404,A123,Shifts!$E$5:$E$404,C123,Shifts!$K$5:$K$404,"Offered"),COUNTIFS(Shifts!$A$5:$A$404,A123,Shifts!$C$5:$C$404,B123,Shifts!$E$5:$E$404,C123,Shifts!$K$5:$K$404,"Offered")))</f>
        <v/>
      </c>
      <c r="G123" s="18">
        <f>IF(OR(D123="",E123=""),"",MAX(0,D123-E123))</f>
        <v/>
      </c>
      <c r="H123" s="19">
        <f>IF(OR(D123="",E123=""),"",IF(E123&lt;D123,"Short "&amp;(D123-E123),IF(E123&gt;D123,"Over by "&amp;(E123-D123),"Covered")))</f>
        <v/>
      </c>
    </row>
    <row r="124">
      <c r="A124" s="20" t="n"/>
      <c r="B124" s="14" t="n"/>
      <c r="C124" s="14" t="n"/>
      <c r="D124" s="23" t="n"/>
      <c r="E124" s="18">
        <f>IF(OR(A124="",C124=""),"",IF(B124="",COUNTIFS(Shifts!$A$5:$A$404,A124,Shifts!$E$5:$E$404,C124,Shifts!$P$5:$P$404,1),COUNTIFS(Shifts!$A$5:$A$404,A124,Shifts!$C$5:$C$404,B124,Shifts!$E$5:$E$404,C124,Shifts!$P$5:$P$404,1)))</f>
        <v/>
      </c>
      <c r="F124" s="18">
        <f>IF(OR(A124="",C124=""),"",IF(B124="",COUNTIFS(Shifts!$A$5:$A$404,A124,Shifts!$E$5:$E$404,C124,Shifts!$K$5:$K$404,"Offered"),COUNTIFS(Shifts!$A$5:$A$404,A124,Shifts!$C$5:$C$404,B124,Shifts!$E$5:$E$404,C124,Shifts!$K$5:$K$404,"Offered")))</f>
        <v/>
      </c>
      <c r="G124" s="18">
        <f>IF(OR(D124="",E124=""),"",MAX(0,D124-E124))</f>
        <v/>
      </c>
      <c r="H124" s="19">
        <f>IF(OR(D124="",E124=""),"",IF(E124&lt;D124,"Short "&amp;(D124-E124),IF(E124&gt;D124,"Over by "&amp;(E124-D124),"Covered")))</f>
        <v/>
      </c>
    </row>
    <row r="125">
      <c r="A125" s="20" t="n"/>
      <c r="B125" s="14" t="n"/>
      <c r="C125" s="14" t="n"/>
      <c r="D125" s="23" t="n"/>
      <c r="E125" s="18">
        <f>IF(OR(A125="",C125=""),"",IF(B125="",COUNTIFS(Shifts!$A$5:$A$404,A125,Shifts!$E$5:$E$404,C125,Shifts!$P$5:$P$404,1),COUNTIFS(Shifts!$A$5:$A$404,A125,Shifts!$C$5:$C$404,B125,Shifts!$E$5:$E$404,C125,Shifts!$P$5:$P$404,1)))</f>
        <v/>
      </c>
      <c r="F125" s="18">
        <f>IF(OR(A125="",C125=""),"",IF(B125="",COUNTIFS(Shifts!$A$5:$A$404,A125,Shifts!$E$5:$E$404,C125,Shifts!$K$5:$K$404,"Offered"),COUNTIFS(Shifts!$A$5:$A$404,A125,Shifts!$C$5:$C$404,B125,Shifts!$E$5:$E$404,C125,Shifts!$K$5:$K$404,"Offered")))</f>
        <v/>
      </c>
      <c r="G125" s="18">
        <f>IF(OR(D125="",E125=""),"",MAX(0,D125-E125))</f>
        <v/>
      </c>
      <c r="H125" s="19">
        <f>IF(OR(D125="",E125=""),"",IF(E125&lt;D125,"Short "&amp;(D125-E125),IF(E125&gt;D125,"Over by "&amp;(E125-D125),"Covered")))</f>
        <v/>
      </c>
    </row>
    <row r="126">
      <c r="A126" s="20" t="n"/>
      <c r="B126" s="14" t="n"/>
      <c r="C126" s="14" t="n"/>
      <c r="D126" s="23" t="n"/>
      <c r="E126" s="18">
        <f>IF(OR(A126="",C126=""),"",IF(B126="",COUNTIFS(Shifts!$A$5:$A$404,A126,Shifts!$E$5:$E$404,C126,Shifts!$P$5:$P$404,1),COUNTIFS(Shifts!$A$5:$A$404,A126,Shifts!$C$5:$C$404,B126,Shifts!$E$5:$E$404,C126,Shifts!$P$5:$P$404,1)))</f>
        <v/>
      </c>
      <c r="F126" s="18">
        <f>IF(OR(A126="",C126=""),"",IF(B126="",COUNTIFS(Shifts!$A$5:$A$404,A126,Shifts!$E$5:$E$404,C126,Shifts!$K$5:$K$404,"Offered"),COUNTIFS(Shifts!$A$5:$A$404,A126,Shifts!$C$5:$C$404,B126,Shifts!$E$5:$E$404,C126,Shifts!$K$5:$K$404,"Offered")))</f>
        <v/>
      </c>
      <c r="G126" s="18">
        <f>IF(OR(D126="",E126=""),"",MAX(0,D126-E126))</f>
        <v/>
      </c>
      <c r="H126" s="19">
        <f>IF(OR(D126="",E126=""),"",IF(E126&lt;D126,"Short "&amp;(D126-E126),IF(E126&gt;D126,"Over by "&amp;(E126-D126),"Covered")))</f>
        <v/>
      </c>
    </row>
    <row r="127">
      <c r="A127" s="20" t="n"/>
      <c r="B127" s="14" t="n"/>
      <c r="C127" s="14" t="n"/>
      <c r="D127" s="23" t="n"/>
      <c r="E127" s="18">
        <f>IF(OR(A127="",C127=""),"",IF(B127="",COUNTIFS(Shifts!$A$5:$A$404,A127,Shifts!$E$5:$E$404,C127,Shifts!$P$5:$P$404,1),COUNTIFS(Shifts!$A$5:$A$404,A127,Shifts!$C$5:$C$404,B127,Shifts!$E$5:$E$404,C127,Shifts!$P$5:$P$404,1)))</f>
        <v/>
      </c>
      <c r="F127" s="18">
        <f>IF(OR(A127="",C127=""),"",IF(B127="",COUNTIFS(Shifts!$A$5:$A$404,A127,Shifts!$E$5:$E$404,C127,Shifts!$K$5:$K$404,"Offered"),COUNTIFS(Shifts!$A$5:$A$404,A127,Shifts!$C$5:$C$404,B127,Shifts!$E$5:$E$404,C127,Shifts!$K$5:$K$404,"Offered")))</f>
        <v/>
      </c>
      <c r="G127" s="18">
        <f>IF(OR(D127="",E127=""),"",MAX(0,D127-E127))</f>
        <v/>
      </c>
      <c r="H127" s="19">
        <f>IF(OR(D127="",E127=""),"",IF(E127&lt;D127,"Short "&amp;(D127-E127),IF(E127&gt;D127,"Over by "&amp;(E127-D127),"Covered")))</f>
        <v/>
      </c>
    </row>
    <row r="128">
      <c r="A128" s="20" t="n"/>
      <c r="B128" s="14" t="n"/>
      <c r="C128" s="14" t="n"/>
      <c r="D128" s="23" t="n"/>
      <c r="E128" s="18">
        <f>IF(OR(A128="",C128=""),"",IF(B128="",COUNTIFS(Shifts!$A$5:$A$404,A128,Shifts!$E$5:$E$404,C128,Shifts!$P$5:$P$404,1),COUNTIFS(Shifts!$A$5:$A$404,A128,Shifts!$C$5:$C$404,B128,Shifts!$E$5:$E$404,C128,Shifts!$P$5:$P$404,1)))</f>
        <v/>
      </c>
      <c r="F128" s="18">
        <f>IF(OR(A128="",C128=""),"",IF(B128="",COUNTIFS(Shifts!$A$5:$A$404,A128,Shifts!$E$5:$E$404,C128,Shifts!$K$5:$K$404,"Offered"),COUNTIFS(Shifts!$A$5:$A$404,A128,Shifts!$C$5:$C$404,B128,Shifts!$E$5:$E$404,C128,Shifts!$K$5:$K$404,"Offered")))</f>
        <v/>
      </c>
      <c r="G128" s="18">
        <f>IF(OR(D128="",E128=""),"",MAX(0,D128-E128))</f>
        <v/>
      </c>
      <c r="H128" s="19">
        <f>IF(OR(D128="",E128=""),"",IF(E128&lt;D128,"Short "&amp;(D128-E128),IF(E128&gt;D128,"Over by "&amp;(E128-D128),"Covered")))</f>
        <v/>
      </c>
    </row>
    <row r="129">
      <c r="A129" s="20" t="n"/>
      <c r="B129" s="14" t="n"/>
      <c r="C129" s="14" t="n"/>
      <c r="D129" s="23" t="n"/>
      <c r="E129" s="18">
        <f>IF(OR(A129="",C129=""),"",IF(B129="",COUNTIFS(Shifts!$A$5:$A$404,A129,Shifts!$E$5:$E$404,C129,Shifts!$P$5:$P$404,1),COUNTIFS(Shifts!$A$5:$A$404,A129,Shifts!$C$5:$C$404,B129,Shifts!$E$5:$E$404,C129,Shifts!$P$5:$P$404,1)))</f>
        <v/>
      </c>
      <c r="F129" s="18">
        <f>IF(OR(A129="",C129=""),"",IF(B129="",COUNTIFS(Shifts!$A$5:$A$404,A129,Shifts!$E$5:$E$404,C129,Shifts!$K$5:$K$404,"Offered"),COUNTIFS(Shifts!$A$5:$A$404,A129,Shifts!$C$5:$C$404,B129,Shifts!$E$5:$E$404,C129,Shifts!$K$5:$K$404,"Offered")))</f>
        <v/>
      </c>
      <c r="G129" s="18">
        <f>IF(OR(D129="",E129=""),"",MAX(0,D129-E129))</f>
        <v/>
      </c>
      <c r="H129" s="19">
        <f>IF(OR(D129="",E129=""),"",IF(E129&lt;D129,"Short "&amp;(D129-E129),IF(E129&gt;D129,"Over by "&amp;(E129-D129),"Covered")))</f>
        <v/>
      </c>
    </row>
    <row r="130">
      <c r="A130" s="20" t="n"/>
      <c r="B130" s="14" t="n"/>
      <c r="C130" s="14" t="n"/>
      <c r="D130" s="23" t="n"/>
      <c r="E130" s="18">
        <f>IF(OR(A130="",C130=""),"",IF(B130="",COUNTIFS(Shifts!$A$5:$A$404,A130,Shifts!$E$5:$E$404,C130,Shifts!$P$5:$P$404,1),COUNTIFS(Shifts!$A$5:$A$404,A130,Shifts!$C$5:$C$404,B130,Shifts!$E$5:$E$404,C130,Shifts!$P$5:$P$404,1)))</f>
        <v/>
      </c>
      <c r="F130" s="18">
        <f>IF(OR(A130="",C130=""),"",IF(B130="",COUNTIFS(Shifts!$A$5:$A$404,A130,Shifts!$E$5:$E$404,C130,Shifts!$K$5:$K$404,"Offered"),COUNTIFS(Shifts!$A$5:$A$404,A130,Shifts!$C$5:$C$404,B130,Shifts!$E$5:$E$404,C130,Shifts!$K$5:$K$404,"Offered")))</f>
        <v/>
      </c>
      <c r="G130" s="18">
        <f>IF(OR(D130="",E130=""),"",MAX(0,D130-E130))</f>
        <v/>
      </c>
      <c r="H130" s="19">
        <f>IF(OR(D130="",E130=""),"",IF(E130&lt;D130,"Short "&amp;(D130-E130),IF(E130&gt;D130,"Over by "&amp;(E130-D130),"Covered")))</f>
        <v/>
      </c>
    </row>
    <row r="131">
      <c r="A131" s="20" t="n"/>
      <c r="B131" s="14" t="n"/>
      <c r="C131" s="14" t="n"/>
      <c r="D131" s="23" t="n"/>
      <c r="E131" s="18">
        <f>IF(OR(A131="",C131=""),"",IF(B131="",COUNTIFS(Shifts!$A$5:$A$404,A131,Shifts!$E$5:$E$404,C131,Shifts!$P$5:$P$404,1),COUNTIFS(Shifts!$A$5:$A$404,A131,Shifts!$C$5:$C$404,B131,Shifts!$E$5:$E$404,C131,Shifts!$P$5:$P$404,1)))</f>
        <v/>
      </c>
      <c r="F131" s="18">
        <f>IF(OR(A131="",C131=""),"",IF(B131="",COUNTIFS(Shifts!$A$5:$A$404,A131,Shifts!$E$5:$E$404,C131,Shifts!$K$5:$K$404,"Offered"),COUNTIFS(Shifts!$A$5:$A$404,A131,Shifts!$C$5:$C$404,B131,Shifts!$E$5:$E$404,C131,Shifts!$K$5:$K$404,"Offered")))</f>
        <v/>
      </c>
      <c r="G131" s="18">
        <f>IF(OR(D131="",E131=""),"",MAX(0,D131-E131))</f>
        <v/>
      </c>
      <c r="H131" s="19">
        <f>IF(OR(D131="",E131=""),"",IF(E131&lt;D131,"Short "&amp;(D131-E131),IF(E131&gt;D131,"Over by "&amp;(E131-D131),"Covered")))</f>
        <v/>
      </c>
    </row>
    <row r="132">
      <c r="A132" s="20" t="n"/>
      <c r="B132" s="14" t="n"/>
      <c r="C132" s="14" t="n"/>
      <c r="D132" s="23" t="n"/>
      <c r="E132" s="18">
        <f>IF(OR(A132="",C132=""),"",IF(B132="",COUNTIFS(Shifts!$A$5:$A$404,A132,Shifts!$E$5:$E$404,C132,Shifts!$P$5:$P$404,1),COUNTIFS(Shifts!$A$5:$A$404,A132,Shifts!$C$5:$C$404,B132,Shifts!$E$5:$E$404,C132,Shifts!$P$5:$P$404,1)))</f>
        <v/>
      </c>
      <c r="F132" s="18">
        <f>IF(OR(A132="",C132=""),"",IF(B132="",COUNTIFS(Shifts!$A$5:$A$404,A132,Shifts!$E$5:$E$404,C132,Shifts!$K$5:$K$404,"Offered"),COUNTIFS(Shifts!$A$5:$A$404,A132,Shifts!$C$5:$C$404,B132,Shifts!$E$5:$E$404,C132,Shifts!$K$5:$K$404,"Offered")))</f>
        <v/>
      </c>
      <c r="G132" s="18">
        <f>IF(OR(D132="",E132=""),"",MAX(0,D132-E132))</f>
        <v/>
      </c>
      <c r="H132" s="19">
        <f>IF(OR(D132="",E132=""),"",IF(E132&lt;D132,"Short "&amp;(D132-E132),IF(E132&gt;D132,"Over by "&amp;(E132-D132),"Covered")))</f>
        <v/>
      </c>
    </row>
    <row r="133">
      <c r="A133" s="20" t="n"/>
      <c r="B133" s="14" t="n"/>
      <c r="C133" s="14" t="n"/>
      <c r="D133" s="23" t="n"/>
      <c r="E133" s="18">
        <f>IF(OR(A133="",C133=""),"",IF(B133="",COUNTIFS(Shifts!$A$5:$A$404,A133,Shifts!$E$5:$E$404,C133,Shifts!$P$5:$P$404,1),COUNTIFS(Shifts!$A$5:$A$404,A133,Shifts!$C$5:$C$404,B133,Shifts!$E$5:$E$404,C133,Shifts!$P$5:$P$404,1)))</f>
        <v/>
      </c>
      <c r="F133" s="18">
        <f>IF(OR(A133="",C133=""),"",IF(B133="",COUNTIFS(Shifts!$A$5:$A$404,A133,Shifts!$E$5:$E$404,C133,Shifts!$K$5:$K$404,"Offered"),COUNTIFS(Shifts!$A$5:$A$404,A133,Shifts!$C$5:$C$404,B133,Shifts!$E$5:$E$404,C133,Shifts!$K$5:$K$404,"Offered")))</f>
        <v/>
      </c>
      <c r="G133" s="18">
        <f>IF(OR(D133="",E133=""),"",MAX(0,D133-E133))</f>
        <v/>
      </c>
      <c r="H133" s="19">
        <f>IF(OR(D133="",E133=""),"",IF(E133&lt;D133,"Short "&amp;(D133-E133),IF(E133&gt;D133,"Over by "&amp;(E133-D133),"Covered")))</f>
        <v/>
      </c>
    </row>
    <row r="134">
      <c r="A134" s="20" t="n"/>
      <c r="B134" s="14" t="n"/>
      <c r="C134" s="14" t="n"/>
      <c r="D134" s="23" t="n"/>
      <c r="E134" s="18">
        <f>IF(OR(A134="",C134=""),"",IF(B134="",COUNTIFS(Shifts!$A$5:$A$404,A134,Shifts!$E$5:$E$404,C134,Shifts!$P$5:$P$404,1),COUNTIFS(Shifts!$A$5:$A$404,A134,Shifts!$C$5:$C$404,B134,Shifts!$E$5:$E$404,C134,Shifts!$P$5:$P$404,1)))</f>
        <v/>
      </c>
      <c r="F134" s="18">
        <f>IF(OR(A134="",C134=""),"",IF(B134="",COUNTIFS(Shifts!$A$5:$A$404,A134,Shifts!$E$5:$E$404,C134,Shifts!$K$5:$K$404,"Offered"),COUNTIFS(Shifts!$A$5:$A$404,A134,Shifts!$C$5:$C$404,B134,Shifts!$E$5:$E$404,C134,Shifts!$K$5:$K$404,"Offered")))</f>
        <v/>
      </c>
      <c r="G134" s="18">
        <f>IF(OR(D134="",E134=""),"",MAX(0,D134-E134))</f>
        <v/>
      </c>
      <c r="H134" s="19">
        <f>IF(OR(D134="",E134=""),"",IF(E134&lt;D134,"Short "&amp;(D134-E134),IF(E134&gt;D134,"Over by "&amp;(E134-D134),"Covered")))</f>
        <v/>
      </c>
    </row>
    <row r="135">
      <c r="A135" s="20" t="n"/>
      <c r="B135" s="14" t="n"/>
      <c r="C135" s="14" t="n"/>
      <c r="D135" s="23" t="n"/>
      <c r="E135" s="18">
        <f>IF(OR(A135="",C135=""),"",IF(B135="",COUNTIFS(Shifts!$A$5:$A$404,A135,Shifts!$E$5:$E$404,C135,Shifts!$P$5:$P$404,1),COUNTIFS(Shifts!$A$5:$A$404,A135,Shifts!$C$5:$C$404,B135,Shifts!$E$5:$E$404,C135,Shifts!$P$5:$P$404,1)))</f>
        <v/>
      </c>
      <c r="F135" s="18">
        <f>IF(OR(A135="",C135=""),"",IF(B135="",COUNTIFS(Shifts!$A$5:$A$404,A135,Shifts!$E$5:$E$404,C135,Shifts!$K$5:$K$404,"Offered"),COUNTIFS(Shifts!$A$5:$A$404,A135,Shifts!$C$5:$C$404,B135,Shifts!$E$5:$E$404,C135,Shifts!$K$5:$K$404,"Offered")))</f>
        <v/>
      </c>
      <c r="G135" s="18">
        <f>IF(OR(D135="",E135=""),"",MAX(0,D135-E135))</f>
        <v/>
      </c>
      <c r="H135" s="19">
        <f>IF(OR(D135="",E135=""),"",IF(E135&lt;D135,"Short "&amp;(D135-E135),IF(E135&gt;D135,"Over by "&amp;(E135-D135),"Covered")))</f>
        <v/>
      </c>
    </row>
    <row r="136">
      <c r="A136" s="20" t="n"/>
      <c r="B136" s="14" t="n"/>
      <c r="C136" s="14" t="n"/>
      <c r="D136" s="23" t="n"/>
      <c r="E136" s="18">
        <f>IF(OR(A136="",C136=""),"",IF(B136="",COUNTIFS(Shifts!$A$5:$A$404,A136,Shifts!$E$5:$E$404,C136,Shifts!$P$5:$P$404,1),COUNTIFS(Shifts!$A$5:$A$404,A136,Shifts!$C$5:$C$404,B136,Shifts!$E$5:$E$404,C136,Shifts!$P$5:$P$404,1)))</f>
        <v/>
      </c>
      <c r="F136" s="18">
        <f>IF(OR(A136="",C136=""),"",IF(B136="",COUNTIFS(Shifts!$A$5:$A$404,A136,Shifts!$E$5:$E$404,C136,Shifts!$K$5:$K$404,"Offered"),COUNTIFS(Shifts!$A$5:$A$404,A136,Shifts!$C$5:$C$404,B136,Shifts!$E$5:$E$404,C136,Shifts!$K$5:$K$404,"Offered")))</f>
        <v/>
      </c>
      <c r="G136" s="18">
        <f>IF(OR(D136="",E136=""),"",MAX(0,D136-E136))</f>
        <v/>
      </c>
      <c r="H136" s="19">
        <f>IF(OR(D136="",E136=""),"",IF(E136&lt;D136,"Short "&amp;(D136-E136),IF(E136&gt;D136,"Over by "&amp;(E136-D136),"Covered")))</f>
        <v/>
      </c>
    </row>
    <row r="137">
      <c r="A137" s="20" t="n"/>
      <c r="B137" s="14" t="n"/>
      <c r="C137" s="14" t="n"/>
      <c r="D137" s="23" t="n"/>
      <c r="E137" s="18">
        <f>IF(OR(A137="",C137=""),"",IF(B137="",COUNTIFS(Shifts!$A$5:$A$404,A137,Shifts!$E$5:$E$404,C137,Shifts!$P$5:$P$404,1),COUNTIFS(Shifts!$A$5:$A$404,A137,Shifts!$C$5:$C$404,B137,Shifts!$E$5:$E$404,C137,Shifts!$P$5:$P$404,1)))</f>
        <v/>
      </c>
      <c r="F137" s="18">
        <f>IF(OR(A137="",C137=""),"",IF(B137="",COUNTIFS(Shifts!$A$5:$A$404,A137,Shifts!$E$5:$E$404,C137,Shifts!$K$5:$K$404,"Offered"),COUNTIFS(Shifts!$A$5:$A$404,A137,Shifts!$C$5:$C$404,B137,Shifts!$E$5:$E$404,C137,Shifts!$K$5:$K$404,"Offered")))</f>
        <v/>
      </c>
      <c r="G137" s="18">
        <f>IF(OR(D137="",E137=""),"",MAX(0,D137-E137))</f>
        <v/>
      </c>
      <c r="H137" s="19">
        <f>IF(OR(D137="",E137=""),"",IF(E137&lt;D137,"Short "&amp;(D137-E137),IF(E137&gt;D137,"Over by "&amp;(E137-D137),"Covered")))</f>
        <v/>
      </c>
    </row>
    <row r="138">
      <c r="A138" s="20" t="n"/>
      <c r="B138" s="14" t="n"/>
      <c r="C138" s="14" t="n"/>
      <c r="D138" s="23" t="n"/>
      <c r="E138" s="18">
        <f>IF(OR(A138="",C138=""),"",IF(B138="",COUNTIFS(Shifts!$A$5:$A$404,A138,Shifts!$E$5:$E$404,C138,Shifts!$P$5:$P$404,1),COUNTIFS(Shifts!$A$5:$A$404,A138,Shifts!$C$5:$C$404,B138,Shifts!$E$5:$E$404,C138,Shifts!$P$5:$P$404,1)))</f>
        <v/>
      </c>
      <c r="F138" s="18">
        <f>IF(OR(A138="",C138=""),"",IF(B138="",COUNTIFS(Shifts!$A$5:$A$404,A138,Shifts!$E$5:$E$404,C138,Shifts!$K$5:$K$404,"Offered"),COUNTIFS(Shifts!$A$5:$A$404,A138,Shifts!$C$5:$C$404,B138,Shifts!$E$5:$E$404,C138,Shifts!$K$5:$K$404,"Offered")))</f>
        <v/>
      </c>
      <c r="G138" s="18">
        <f>IF(OR(D138="",E138=""),"",MAX(0,D138-E138))</f>
        <v/>
      </c>
      <c r="H138" s="19">
        <f>IF(OR(D138="",E138=""),"",IF(E138&lt;D138,"Short "&amp;(D138-E138),IF(E138&gt;D138,"Over by "&amp;(E138-D138),"Covered")))</f>
        <v/>
      </c>
    </row>
    <row r="139">
      <c r="A139" s="20" t="n"/>
      <c r="B139" s="14" t="n"/>
      <c r="C139" s="14" t="n"/>
      <c r="D139" s="23" t="n"/>
      <c r="E139" s="18">
        <f>IF(OR(A139="",C139=""),"",IF(B139="",COUNTIFS(Shifts!$A$5:$A$404,A139,Shifts!$E$5:$E$404,C139,Shifts!$P$5:$P$404,1),COUNTIFS(Shifts!$A$5:$A$404,A139,Shifts!$C$5:$C$404,B139,Shifts!$E$5:$E$404,C139,Shifts!$P$5:$P$404,1)))</f>
        <v/>
      </c>
      <c r="F139" s="18">
        <f>IF(OR(A139="",C139=""),"",IF(B139="",COUNTIFS(Shifts!$A$5:$A$404,A139,Shifts!$E$5:$E$404,C139,Shifts!$K$5:$K$404,"Offered"),COUNTIFS(Shifts!$A$5:$A$404,A139,Shifts!$C$5:$C$404,B139,Shifts!$E$5:$E$404,C139,Shifts!$K$5:$K$404,"Offered")))</f>
        <v/>
      </c>
      <c r="G139" s="18">
        <f>IF(OR(D139="",E139=""),"",MAX(0,D139-E139))</f>
        <v/>
      </c>
      <c r="H139" s="19">
        <f>IF(OR(D139="",E139=""),"",IF(E139&lt;D139,"Short "&amp;(D139-E139),IF(E139&gt;D139,"Over by "&amp;(E139-D139),"Covered")))</f>
        <v/>
      </c>
    </row>
    <row r="140">
      <c r="A140" s="20" t="n"/>
      <c r="B140" s="14" t="n"/>
      <c r="C140" s="14" t="n"/>
      <c r="D140" s="23" t="n"/>
      <c r="E140" s="18">
        <f>IF(OR(A140="",C140=""),"",IF(B140="",COUNTIFS(Shifts!$A$5:$A$404,A140,Shifts!$E$5:$E$404,C140,Shifts!$P$5:$P$404,1),COUNTIFS(Shifts!$A$5:$A$404,A140,Shifts!$C$5:$C$404,B140,Shifts!$E$5:$E$404,C140,Shifts!$P$5:$P$404,1)))</f>
        <v/>
      </c>
      <c r="F140" s="18">
        <f>IF(OR(A140="",C140=""),"",IF(B140="",COUNTIFS(Shifts!$A$5:$A$404,A140,Shifts!$E$5:$E$404,C140,Shifts!$K$5:$K$404,"Offered"),COUNTIFS(Shifts!$A$5:$A$404,A140,Shifts!$C$5:$C$404,B140,Shifts!$E$5:$E$404,C140,Shifts!$K$5:$K$404,"Offered")))</f>
        <v/>
      </c>
      <c r="G140" s="18">
        <f>IF(OR(D140="",E140=""),"",MAX(0,D140-E140))</f>
        <v/>
      </c>
      <c r="H140" s="19">
        <f>IF(OR(D140="",E140=""),"",IF(E140&lt;D140,"Short "&amp;(D140-E140),IF(E140&gt;D140,"Over by "&amp;(E140-D140),"Covered")))</f>
        <v/>
      </c>
    </row>
    <row r="141">
      <c r="A141" s="20" t="n"/>
      <c r="B141" s="14" t="n"/>
      <c r="C141" s="14" t="n"/>
      <c r="D141" s="23" t="n"/>
      <c r="E141" s="18">
        <f>IF(OR(A141="",C141=""),"",IF(B141="",COUNTIFS(Shifts!$A$5:$A$404,A141,Shifts!$E$5:$E$404,C141,Shifts!$P$5:$P$404,1),COUNTIFS(Shifts!$A$5:$A$404,A141,Shifts!$C$5:$C$404,B141,Shifts!$E$5:$E$404,C141,Shifts!$P$5:$P$404,1)))</f>
        <v/>
      </c>
      <c r="F141" s="18">
        <f>IF(OR(A141="",C141=""),"",IF(B141="",COUNTIFS(Shifts!$A$5:$A$404,A141,Shifts!$E$5:$E$404,C141,Shifts!$K$5:$K$404,"Offered"),COUNTIFS(Shifts!$A$5:$A$404,A141,Shifts!$C$5:$C$404,B141,Shifts!$E$5:$E$404,C141,Shifts!$K$5:$K$404,"Offered")))</f>
        <v/>
      </c>
      <c r="G141" s="18">
        <f>IF(OR(D141="",E141=""),"",MAX(0,D141-E141))</f>
        <v/>
      </c>
      <c r="H141" s="19">
        <f>IF(OR(D141="",E141=""),"",IF(E141&lt;D141,"Short "&amp;(D141-E141),IF(E141&gt;D141,"Over by "&amp;(E141-D141),"Covered")))</f>
        <v/>
      </c>
    </row>
    <row r="142">
      <c r="A142" s="20" t="n"/>
      <c r="B142" s="14" t="n"/>
      <c r="C142" s="14" t="n"/>
      <c r="D142" s="23" t="n"/>
      <c r="E142" s="18">
        <f>IF(OR(A142="",C142=""),"",IF(B142="",COUNTIFS(Shifts!$A$5:$A$404,A142,Shifts!$E$5:$E$404,C142,Shifts!$P$5:$P$404,1),COUNTIFS(Shifts!$A$5:$A$404,A142,Shifts!$C$5:$C$404,B142,Shifts!$E$5:$E$404,C142,Shifts!$P$5:$P$404,1)))</f>
        <v/>
      </c>
      <c r="F142" s="18">
        <f>IF(OR(A142="",C142=""),"",IF(B142="",COUNTIFS(Shifts!$A$5:$A$404,A142,Shifts!$E$5:$E$404,C142,Shifts!$K$5:$K$404,"Offered"),COUNTIFS(Shifts!$A$5:$A$404,A142,Shifts!$C$5:$C$404,B142,Shifts!$E$5:$E$404,C142,Shifts!$K$5:$K$404,"Offered")))</f>
        <v/>
      </c>
      <c r="G142" s="18">
        <f>IF(OR(D142="",E142=""),"",MAX(0,D142-E142))</f>
        <v/>
      </c>
      <c r="H142" s="19">
        <f>IF(OR(D142="",E142=""),"",IF(E142&lt;D142,"Short "&amp;(D142-E142),IF(E142&gt;D142,"Over by "&amp;(E142-D142),"Covered")))</f>
        <v/>
      </c>
    </row>
    <row r="143">
      <c r="A143" s="20" t="n"/>
      <c r="B143" s="14" t="n"/>
      <c r="C143" s="14" t="n"/>
      <c r="D143" s="23" t="n"/>
      <c r="E143" s="18">
        <f>IF(OR(A143="",C143=""),"",IF(B143="",COUNTIFS(Shifts!$A$5:$A$404,A143,Shifts!$E$5:$E$404,C143,Shifts!$P$5:$P$404,1),COUNTIFS(Shifts!$A$5:$A$404,A143,Shifts!$C$5:$C$404,B143,Shifts!$E$5:$E$404,C143,Shifts!$P$5:$P$404,1)))</f>
        <v/>
      </c>
      <c r="F143" s="18">
        <f>IF(OR(A143="",C143=""),"",IF(B143="",COUNTIFS(Shifts!$A$5:$A$404,A143,Shifts!$E$5:$E$404,C143,Shifts!$K$5:$K$404,"Offered"),COUNTIFS(Shifts!$A$5:$A$404,A143,Shifts!$C$5:$C$404,B143,Shifts!$E$5:$E$404,C143,Shifts!$K$5:$K$404,"Offered")))</f>
        <v/>
      </c>
      <c r="G143" s="18">
        <f>IF(OR(D143="",E143=""),"",MAX(0,D143-E143))</f>
        <v/>
      </c>
      <c r="H143" s="19">
        <f>IF(OR(D143="",E143=""),"",IF(E143&lt;D143,"Short "&amp;(D143-E143),IF(E143&gt;D143,"Over by "&amp;(E143-D143),"Covered")))</f>
        <v/>
      </c>
    </row>
    <row r="144">
      <c r="A144" s="20" t="n"/>
      <c r="B144" s="14" t="n"/>
      <c r="C144" s="14" t="n"/>
      <c r="D144" s="23" t="n"/>
      <c r="E144" s="18">
        <f>IF(OR(A144="",C144=""),"",IF(B144="",COUNTIFS(Shifts!$A$5:$A$404,A144,Shifts!$E$5:$E$404,C144,Shifts!$P$5:$P$404,1),COUNTIFS(Shifts!$A$5:$A$404,A144,Shifts!$C$5:$C$404,B144,Shifts!$E$5:$E$404,C144,Shifts!$P$5:$P$404,1)))</f>
        <v/>
      </c>
      <c r="F144" s="18">
        <f>IF(OR(A144="",C144=""),"",IF(B144="",COUNTIFS(Shifts!$A$5:$A$404,A144,Shifts!$E$5:$E$404,C144,Shifts!$K$5:$K$404,"Offered"),COUNTIFS(Shifts!$A$5:$A$404,A144,Shifts!$C$5:$C$404,B144,Shifts!$E$5:$E$404,C144,Shifts!$K$5:$K$404,"Offered")))</f>
        <v/>
      </c>
      <c r="G144" s="18">
        <f>IF(OR(D144="",E144=""),"",MAX(0,D144-E144))</f>
        <v/>
      </c>
      <c r="H144" s="19">
        <f>IF(OR(D144="",E144=""),"",IF(E144&lt;D144,"Short "&amp;(D144-E144),IF(E144&gt;D144,"Over by "&amp;(E144-D144),"Covered")))</f>
        <v/>
      </c>
    </row>
    <row r="145">
      <c r="A145" s="20" t="n"/>
      <c r="B145" s="14" t="n"/>
      <c r="C145" s="14" t="n"/>
      <c r="D145" s="23" t="n"/>
      <c r="E145" s="18">
        <f>IF(OR(A145="",C145=""),"",IF(B145="",COUNTIFS(Shifts!$A$5:$A$404,A145,Shifts!$E$5:$E$404,C145,Shifts!$P$5:$P$404,1),COUNTIFS(Shifts!$A$5:$A$404,A145,Shifts!$C$5:$C$404,B145,Shifts!$E$5:$E$404,C145,Shifts!$P$5:$P$404,1)))</f>
        <v/>
      </c>
      <c r="F145" s="18">
        <f>IF(OR(A145="",C145=""),"",IF(B145="",COUNTIFS(Shifts!$A$5:$A$404,A145,Shifts!$E$5:$E$404,C145,Shifts!$K$5:$K$404,"Offered"),COUNTIFS(Shifts!$A$5:$A$404,A145,Shifts!$C$5:$C$404,B145,Shifts!$E$5:$E$404,C145,Shifts!$K$5:$K$404,"Offered")))</f>
        <v/>
      </c>
      <c r="G145" s="18">
        <f>IF(OR(D145="",E145=""),"",MAX(0,D145-E145))</f>
        <v/>
      </c>
      <c r="H145" s="19">
        <f>IF(OR(D145="",E145=""),"",IF(E145&lt;D145,"Short "&amp;(D145-E145),IF(E145&gt;D145,"Over by "&amp;(E145-D145),"Covered")))</f>
        <v/>
      </c>
    </row>
    <row r="146">
      <c r="A146" s="20" t="n"/>
      <c r="B146" s="14" t="n"/>
      <c r="C146" s="14" t="n"/>
      <c r="D146" s="23" t="n"/>
      <c r="E146" s="18">
        <f>IF(OR(A146="",C146=""),"",IF(B146="",COUNTIFS(Shifts!$A$5:$A$404,A146,Shifts!$E$5:$E$404,C146,Shifts!$P$5:$P$404,1),COUNTIFS(Shifts!$A$5:$A$404,A146,Shifts!$C$5:$C$404,B146,Shifts!$E$5:$E$404,C146,Shifts!$P$5:$P$404,1)))</f>
        <v/>
      </c>
      <c r="F146" s="18">
        <f>IF(OR(A146="",C146=""),"",IF(B146="",COUNTIFS(Shifts!$A$5:$A$404,A146,Shifts!$E$5:$E$404,C146,Shifts!$K$5:$K$404,"Offered"),COUNTIFS(Shifts!$A$5:$A$404,A146,Shifts!$C$5:$C$404,B146,Shifts!$E$5:$E$404,C146,Shifts!$K$5:$K$404,"Offered")))</f>
        <v/>
      </c>
      <c r="G146" s="18">
        <f>IF(OR(D146="",E146=""),"",MAX(0,D146-E146))</f>
        <v/>
      </c>
      <c r="H146" s="19">
        <f>IF(OR(D146="",E146=""),"",IF(E146&lt;D146,"Short "&amp;(D146-E146),IF(E146&gt;D146,"Over by "&amp;(E146-D146),"Covered")))</f>
        <v/>
      </c>
    </row>
    <row r="147">
      <c r="A147" s="20" t="n"/>
      <c r="B147" s="14" t="n"/>
      <c r="C147" s="14" t="n"/>
      <c r="D147" s="23" t="n"/>
      <c r="E147" s="18">
        <f>IF(OR(A147="",C147=""),"",IF(B147="",COUNTIFS(Shifts!$A$5:$A$404,A147,Shifts!$E$5:$E$404,C147,Shifts!$P$5:$P$404,1),COUNTIFS(Shifts!$A$5:$A$404,A147,Shifts!$C$5:$C$404,B147,Shifts!$E$5:$E$404,C147,Shifts!$P$5:$P$404,1)))</f>
        <v/>
      </c>
      <c r="F147" s="18">
        <f>IF(OR(A147="",C147=""),"",IF(B147="",COUNTIFS(Shifts!$A$5:$A$404,A147,Shifts!$E$5:$E$404,C147,Shifts!$K$5:$K$404,"Offered"),COUNTIFS(Shifts!$A$5:$A$404,A147,Shifts!$C$5:$C$404,B147,Shifts!$E$5:$E$404,C147,Shifts!$K$5:$K$404,"Offered")))</f>
        <v/>
      </c>
      <c r="G147" s="18">
        <f>IF(OR(D147="",E147=""),"",MAX(0,D147-E147))</f>
        <v/>
      </c>
      <c r="H147" s="19">
        <f>IF(OR(D147="",E147=""),"",IF(E147&lt;D147,"Short "&amp;(D147-E147),IF(E147&gt;D147,"Over by "&amp;(E147-D147),"Covered")))</f>
        <v/>
      </c>
    </row>
    <row r="148">
      <c r="A148" s="20" t="n"/>
      <c r="B148" s="14" t="n"/>
      <c r="C148" s="14" t="n"/>
      <c r="D148" s="23" t="n"/>
      <c r="E148" s="18">
        <f>IF(OR(A148="",C148=""),"",IF(B148="",COUNTIFS(Shifts!$A$5:$A$404,A148,Shifts!$E$5:$E$404,C148,Shifts!$P$5:$P$404,1),COUNTIFS(Shifts!$A$5:$A$404,A148,Shifts!$C$5:$C$404,B148,Shifts!$E$5:$E$404,C148,Shifts!$P$5:$P$404,1)))</f>
        <v/>
      </c>
      <c r="F148" s="18">
        <f>IF(OR(A148="",C148=""),"",IF(B148="",COUNTIFS(Shifts!$A$5:$A$404,A148,Shifts!$E$5:$E$404,C148,Shifts!$K$5:$K$404,"Offered"),COUNTIFS(Shifts!$A$5:$A$404,A148,Shifts!$C$5:$C$404,B148,Shifts!$E$5:$E$404,C148,Shifts!$K$5:$K$404,"Offered")))</f>
        <v/>
      </c>
      <c r="G148" s="18">
        <f>IF(OR(D148="",E148=""),"",MAX(0,D148-E148))</f>
        <v/>
      </c>
      <c r="H148" s="19">
        <f>IF(OR(D148="",E148=""),"",IF(E148&lt;D148,"Short "&amp;(D148-E148),IF(E148&gt;D148,"Over by "&amp;(E148-D148),"Covered")))</f>
        <v/>
      </c>
    </row>
    <row r="149">
      <c r="A149" s="20" t="n"/>
      <c r="B149" s="14" t="n"/>
      <c r="C149" s="14" t="n"/>
      <c r="D149" s="23" t="n"/>
      <c r="E149" s="18">
        <f>IF(OR(A149="",C149=""),"",IF(B149="",COUNTIFS(Shifts!$A$5:$A$404,A149,Shifts!$E$5:$E$404,C149,Shifts!$P$5:$P$404,1),COUNTIFS(Shifts!$A$5:$A$404,A149,Shifts!$C$5:$C$404,B149,Shifts!$E$5:$E$404,C149,Shifts!$P$5:$P$404,1)))</f>
        <v/>
      </c>
      <c r="F149" s="18">
        <f>IF(OR(A149="",C149=""),"",IF(B149="",COUNTIFS(Shifts!$A$5:$A$404,A149,Shifts!$E$5:$E$404,C149,Shifts!$K$5:$K$404,"Offered"),COUNTIFS(Shifts!$A$5:$A$404,A149,Shifts!$C$5:$C$404,B149,Shifts!$E$5:$E$404,C149,Shifts!$K$5:$K$404,"Offered")))</f>
        <v/>
      </c>
      <c r="G149" s="18">
        <f>IF(OR(D149="",E149=""),"",MAX(0,D149-E149))</f>
        <v/>
      </c>
      <c r="H149" s="19">
        <f>IF(OR(D149="",E149=""),"",IF(E149&lt;D149,"Short "&amp;(D149-E149),IF(E149&gt;D149,"Over by "&amp;(E149-D149),"Covered")))</f>
        <v/>
      </c>
    </row>
    <row r="150">
      <c r="A150" s="20" t="n"/>
      <c r="B150" s="14" t="n"/>
      <c r="C150" s="14" t="n"/>
      <c r="D150" s="23" t="n"/>
      <c r="E150" s="18">
        <f>IF(OR(A150="",C150=""),"",IF(B150="",COUNTIFS(Shifts!$A$5:$A$404,A150,Shifts!$E$5:$E$404,C150,Shifts!$P$5:$P$404,1),COUNTIFS(Shifts!$A$5:$A$404,A150,Shifts!$C$5:$C$404,B150,Shifts!$E$5:$E$404,C150,Shifts!$P$5:$P$404,1)))</f>
        <v/>
      </c>
      <c r="F150" s="18">
        <f>IF(OR(A150="",C150=""),"",IF(B150="",COUNTIFS(Shifts!$A$5:$A$404,A150,Shifts!$E$5:$E$404,C150,Shifts!$K$5:$K$404,"Offered"),COUNTIFS(Shifts!$A$5:$A$404,A150,Shifts!$C$5:$C$404,B150,Shifts!$E$5:$E$404,C150,Shifts!$K$5:$K$404,"Offered")))</f>
        <v/>
      </c>
      <c r="G150" s="18">
        <f>IF(OR(D150="",E150=""),"",MAX(0,D150-E150))</f>
        <v/>
      </c>
      <c r="H150" s="19">
        <f>IF(OR(D150="",E150=""),"",IF(E150&lt;D150,"Short "&amp;(D150-E150),IF(E150&gt;D150,"Over by "&amp;(E150-D150),"Covered")))</f>
        <v/>
      </c>
    </row>
    <row r="151">
      <c r="A151" s="20" t="n"/>
      <c r="B151" s="14" t="n"/>
      <c r="C151" s="14" t="n"/>
      <c r="D151" s="23" t="n"/>
      <c r="E151" s="18">
        <f>IF(OR(A151="",C151=""),"",IF(B151="",COUNTIFS(Shifts!$A$5:$A$404,A151,Shifts!$E$5:$E$404,C151,Shifts!$P$5:$P$404,1),COUNTIFS(Shifts!$A$5:$A$404,A151,Shifts!$C$5:$C$404,B151,Shifts!$E$5:$E$404,C151,Shifts!$P$5:$P$404,1)))</f>
        <v/>
      </c>
      <c r="F151" s="18">
        <f>IF(OR(A151="",C151=""),"",IF(B151="",COUNTIFS(Shifts!$A$5:$A$404,A151,Shifts!$E$5:$E$404,C151,Shifts!$K$5:$K$404,"Offered"),COUNTIFS(Shifts!$A$5:$A$404,A151,Shifts!$C$5:$C$404,B151,Shifts!$E$5:$E$404,C151,Shifts!$K$5:$K$404,"Offered")))</f>
        <v/>
      </c>
      <c r="G151" s="18">
        <f>IF(OR(D151="",E151=""),"",MAX(0,D151-E151))</f>
        <v/>
      </c>
      <c r="H151" s="19">
        <f>IF(OR(D151="",E151=""),"",IF(E151&lt;D151,"Short "&amp;(D151-E151),IF(E151&gt;D151,"Over by "&amp;(E151-D151),"Covered")))</f>
        <v/>
      </c>
    </row>
    <row r="152">
      <c r="A152" s="20" t="n"/>
      <c r="B152" s="14" t="n"/>
      <c r="C152" s="14" t="n"/>
      <c r="D152" s="23" t="n"/>
      <c r="E152" s="18">
        <f>IF(OR(A152="",C152=""),"",IF(B152="",COUNTIFS(Shifts!$A$5:$A$404,A152,Shifts!$E$5:$E$404,C152,Shifts!$P$5:$P$404,1),COUNTIFS(Shifts!$A$5:$A$404,A152,Shifts!$C$5:$C$404,B152,Shifts!$E$5:$E$404,C152,Shifts!$P$5:$P$404,1)))</f>
        <v/>
      </c>
      <c r="F152" s="18">
        <f>IF(OR(A152="",C152=""),"",IF(B152="",COUNTIFS(Shifts!$A$5:$A$404,A152,Shifts!$E$5:$E$404,C152,Shifts!$K$5:$K$404,"Offered"),COUNTIFS(Shifts!$A$5:$A$404,A152,Shifts!$C$5:$C$404,B152,Shifts!$E$5:$E$404,C152,Shifts!$K$5:$K$404,"Offered")))</f>
        <v/>
      </c>
      <c r="G152" s="18">
        <f>IF(OR(D152="",E152=""),"",MAX(0,D152-E152))</f>
        <v/>
      </c>
      <c r="H152" s="19">
        <f>IF(OR(D152="",E152=""),"",IF(E152&lt;D152,"Short "&amp;(D152-E152),IF(E152&gt;D152,"Over by "&amp;(E152-D152),"Covered")))</f>
        <v/>
      </c>
    </row>
    <row r="153">
      <c r="A153" s="20" t="n"/>
      <c r="B153" s="14" t="n"/>
      <c r="C153" s="14" t="n"/>
      <c r="D153" s="23" t="n"/>
      <c r="E153" s="18">
        <f>IF(OR(A153="",C153=""),"",IF(B153="",COUNTIFS(Shifts!$A$5:$A$404,A153,Shifts!$E$5:$E$404,C153,Shifts!$P$5:$P$404,1),COUNTIFS(Shifts!$A$5:$A$404,A153,Shifts!$C$5:$C$404,B153,Shifts!$E$5:$E$404,C153,Shifts!$P$5:$P$404,1)))</f>
        <v/>
      </c>
      <c r="F153" s="18">
        <f>IF(OR(A153="",C153=""),"",IF(B153="",COUNTIFS(Shifts!$A$5:$A$404,A153,Shifts!$E$5:$E$404,C153,Shifts!$K$5:$K$404,"Offered"),COUNTIFS(Shifts!$A$5:$A$404,A153,Shifts!$C$5:$C$404,B153,Shifts!$E$5:$E$404,C153,Shifts!$K$5:$K$404,"Offered")))</f>
        <v/>
      </c>
      <c r="G153" s="18">
        <f>IF(OR(D153="",E153=""),"",MAX(0,D153-E153))</f>
        <v/>
      </c>
      <c r="H153" s="19">
        <f>IF(OR(D153="",E153=""),"",IF(E153&lt;D153,"Short "&amp;(D153-E153),IF(E153&gt;D153,"Over by "&amp;(E153-D153),"Covered")))</f>
        <v/>
      </c>
    </row>
    <row r="154">
      <c r="A154" s="20" t="n"/>
      <c r="B154" s="14" t="n"/>
      <c r="C154" s="14" t="n"/>
      <c r="D154" s="23" t="n"/>
      <c r="E154" s="18">
        <f>IF(OR(A154="",C154=""),"",IF(B154="",COUNTIFS(Shifts!$A$5:$A$404,A154,Shifts!$E$5:$E$404,C154,Shifts!$P$5:$P$404,1),COUNTIFS(Shifts!$A$5:$A$404,A154,Shifts!$C$5:$C$404,B154,Shifts!$E$5:$E$404,C154,Shifts!$P$5:$P$404,1)))</f>
        <v/>
      </c>
      <c r="F154" s="18">
        <f>IF(OR(A154="",C154=""),"",IF(B154="",COUNTIFS(Shifts!$A$5:$A$404,A154,Shifts!$E$5:$E$404,C154,Shifts!$K$5:$K$404,"Offered"),COUNTIFS(Shifts!$A$5:$A$404,A154,Shifts!$C$5:$C$404,B154,Shifts!$E$5:$E$404,C154,Shifts!$K$5:$K$404,"Offered")))</f>
        <v/>
      </c>
      <c r="G154" s="18">
        <f>IF(OR(D154="",E154=""),"",MAX(0,D154-E154))</f>
        <v/>
      </c>
      <c r="H154" s="19">
        <f>IF(OR(D154="",E154=""),"",IF(E154&lt;D154,"Short "&amp;(D154-E154),IF(E154&gt;D154,"Over by "&amp;(E154-D154),"Covered")))</f>
        <v/>
      </c>
    </row>
    <row r="155">
      <c r="A155" s="20" t="n"/>
      <c r="B155" s="14" t="n"/>
      <c r="C155" s="14" t="n"/>
      <c r="D155" s="23" t="n"/>
      <c r="E155" s="18">
        <f>IF(OR(A155="",C155=""),"",IF(B155="",COUNTIFS(Shifts!$A$5:$A$404,A155,Shifts!$E$5:$E$404,C155,Shifts!$P$5:$P$404,1),COUNTIFS(Shifts!$A$5:$A$404,A155,Shifts!$C$5:$C$404,B155,Shifts!$E$5:$E$404,C155,Shifts!$P$5:$P$404,1)))</f>
        <v/>
      </c>
      <c r="F155" s="18">
        <f>IF(OR(A155="",C155=""),"",IF(B155="",COUNTIFS(Shifts!$A$5:$A$404,A155,Shifts!$E$5:$E$404,C155,Shifts!$K$5:$K$404,"Offered"),COUNTIFS(Shifts!$A$5:$A$404,A155,Shifts!$C$5:$C$404,B155,Shifts!$E$5:$E$404,C155,Shifts!$K$5:$K$404,"Offered")))</f>
        <v/>
      </c>
      <c r="G155" s="18">
        <f>IF(OR(D155="",E155=""),"",MAX(0,D155-E155))</f>
        <v/>
      </c>
      <c r="H155" s="19">
        <f>IF(OR(D155="",E155=""),"",IF(E155&lt;D155,"Short "&amp;(D155-E155),IF(E155&gt;D155,"Over by "&amp;(E155-D155),"Covered")))</f>
        <v/>
      </c>
    </row>
    <row r="156">
      <c r="A156" s="20" t="n"/>
      <c r="B156" s="14" t="n"/>
      <c r="C156" s="14" t="n"/>
      <c r="D156" s="23" t="n"/>
      <c r="E156" s="18">
        <f>IF(OR(A156="",C156=""),"",IF(B156="",COUNTIFS(Shifts!$A$5:$A$404,A156,Shifts!$E$5:$E$404,C156,Shifts!$P$5:$P$404,1),COUNTIFS(Shifts!$A$5:$A$404,A156,Shifts!$C$5:$C$404,B156,Shifts!$E$5:$E$404,C156,Shifts!$P$5:$P$404,1)))</f>
        <v/>
      </c>
      <c r="F156" s="18">
        <f>IF(OR(A156="",C156=""),"",IF(B156="",COUNTIFS(Shifts!$A$5:$A$404,A156,Shifts!$E$5:$E$404,C156,Shifts!$K$5:$K$404,"Offered"),COUNTIFS(Shifts!$A$5:$A$404,A156,Shifts!$C$5:$C$404,B156,Shifts!$E$5:$E$404,C156,Shifts!$K$5:$K$404,"Offered")))</f>
        <v/>
      </c>
      <c r="G156" s="18">
        <f>IF(OR(D156="",E156=""),"",MAX(0,D156-E156))</f>
        <v/>
      </c>
      <c r="H156" s="19">
        <f>IF(OR(D156="",E156=""),"",IF(E156&lt;D156,"Short "&amp;(D156-E156),IF(E156&gt;D156,"Over by "&amp;(E156-D156),"Covered")))</f>
        <v/>
      </c>
    </row>
    <row r="157">
      <c r="A157" s="20" t="n"/>
      <c r="B157" s="14" t="n"/>
      <c r="C157" s="14" t="n"/>
      <c r="D157" s="23" t="n"/>
      <c r="E157" s="18">
        <f>IF(OR(A157="",C157=""),"",IF(B157="",COUNTIFS(Shifts!$A$5:$A$404,A157,Shifts!$E$5:$E$404,C157,Shifts!$P$5:$P$404,1),COUNTIFS(Shifts!$A$5:$A$404,A157,Shifts!$C$5:$C$404,B157,Shifts!$E$5:$E$404,C157,Shifts!$P$5:$P$404,1)))</f>
        <v/>
      </c>
      <c r="F157" s="18">
        <f>IF(OR(A157="",C157=""),"",IF(B157="",COUNTIFS(Shifts!$A$5:$A$404,A157,Shifts!$E$5:$E$404,C157,Shifts!$K$5:$K$404,"Offered"),COUNTIFS(Shifts!$A$5:$A$404,A157,Shifts!$C$5:$C$404,B157,Shifts!$E$5:$E$404,C157,Shifts!$K$5:$K$404,"Offered")))</f>
        <v/>
      </c>
      <c r="G157" s="18">
        <f>IF(OR(D157="",E157=""),"",MAX(0,D157-E157))</f>
        <v/>
      </c>
      <c r="H157" s="19">
        <f>IF(OR(D157="",E157=""),"",IF(E157&lt;D157,"Short "&amp;(D157-E157),IF(E157&gt;D157,"Over by "&amp;(E157-D157),"Covered")))</f>
        <v/>
      </c>
    </row>
    <row r="158">
      <c r="A158" s="20" t="n"/>
      <c r="B158" s="14" t="n"/>
      <c r="C158" s="14" t="n"/>
      <c r="D158" s="23" t="n"/>
      <c r="E158" s="18">
        <f>IF(OR(A158="",C158=""),"",IF(B158="",COUNTIFS(Shifts!$A$5:$A$404,A158,Shifts!$E$5:$E$404,C158,Shifts!$P$5:$P$404,1),COUNTIFS(Shifts!$A$5:$A$404,A158,Shifts!$C$5:$C$404,B158,Shifts!$E$5:$E$404,C158,Shifts!$P$5:$P$404,1)))</f>
        <v/>
      </c>
      <c r="F158" s="18">
        <f>IF(OR(A158="",C158=""),"",IF(B158="",COUNTIFS(Shifts!$A$5:$A$404,A158,Shifts!$E$5:$E$404,C158,Shifts!$K$5:$K$404,"Offered"),COUNTIFS(Shifts!$A$5:$A$404,A158,Shifts!$C$5:$C$404,B158,Shifts!$E$5:$E$404,C158,Shifts!$K$5:$K$404,"Offered")))</f>
        <v/>
      </c>
      <c r="G158" s="18">
        <f>IF(OR(D158="",E158=""),"",MAX(0,D158-E158))</f>
        <v/>
      </c>
      <c r="H158" s="19">
        <f>IF(OR(D158="",E158=""),"",IF(E158&lt;D158,"Short "&amp;(D158-E158),IF(E158&gt;D158,"Over by "&amp;(E158-D158),"Covered")))</f>
        <v/>
      </c>
    </row>
    <row r="159">
      <c r="A159" s="20" t="n"/>
      <c r="B159" s="14" t="n"/>
      <c r="C159" s="14" t="n"/>
      <c r="D159" s="23" t="n"/>
      <c r="E159" s="18">
        <f>IF(OR(A159="",C159=""),"",IF(B159="",COUNTIFS(Shifts!$A$5:$A$404,A159,Shifts!$E$5:$E$404,C159,Shifts!$P$5:$P$404,1),COUNTIFS(Shifts!$A$5:$A$404,A159,Shifts!$C$5:$C$404,B159,Shifts!$E$5:$E$404,C159,Shifts!$P$5:$P$404,1)))</f>
        <v/>
      </c>
      <c r="F159" s="18">
        <f>IF(OR(A159="",C159=""),"",IF(B159="",COUNTIFS(Shifts!$A$5:$A$404,A159,Shifts!$E$5:$E$404,C159,Shifts!$K$5:$K$404,"Offered"),COUNTIFS(Shifts!$A$5:$A$404,A159,Shifts!$C$5:$C$404,B159,Shifts!$E$5:$E$404,C159,Shifts!$K$5:$K$404,"Offered")))</f>
        <v/>
      </c>
      <c r="G159" s="18">
        <f>IF(OR(D159="",E159=""),"",MAX(0,D159-E159))</f>
        <v/>
      </c>
      <c r="H159" s="19">
        <f>IF(OR(D159="",E159=""),"",IF(E159&lt;D159,"Short "&amp;(D159-E159),IF(E159&gt;D159,"Over by "&amp;(E159-D159),"Covered")))</f>
        <v/>
      </c>
    </row>
    <row r="160">
      <c r="A160" s="20" t="n"/>
      <c r="B160" s="14" t="n"/>
      <c r="C160" s="14" t="n"/>
      <c r="D160" s="23" t="n"/>
      <c r="E160" s="18">
        <f>IF(OR(A160="",C160=""),"",IF(B160="",COUNTIFS(Shifts!$A$5:$A$404,A160,Shifts!$E$5:$E$404,C160,Shifts!$P$5:$P$404,1),COUNTIFS(Shifts!$A$5:$A$404,A160,Shifts!$C$5:$C$404,B160,Shifts!$E$5:$E$404,C160,Shifts!$P$5:$P$404,1)))</f>
        <v/>
      </c>
      <c r="F160" s="18">
        <f>IF(OR(A160="",C160=""),"",IF(B160="",COUNTIFS(Shifts!$A$5:$A$404,A160,Shifts!$E$5:$E$404,C160,Shifts!$K$5:$K$404,"Offered"),COUNTIFS(Shifts!$A$5:$A$404,A160,Shifts!$C$5:$C$404,B160,Shifts!$E$5:$E$404,C160,Shifts!$K$5:$K$404,"Offered")))</f>
        <v/>
      </c>
      <c r="G160" s="18">
        <f>IF(OR(D160="",E160=""),"",MAX(0,D160-E160))</f>
        <v/>
      </c>
      <c r="H160" s="19">
        <f>IF(OR(D160="",E160=""),"",IF(E160&lt;D160,"Short "&amp;(D160-E160),IF(E160&gt;D160,"Over by "&amp;(E160-D160),"Covered")))</f>
        <v/>
      </c>
    </row>
    <row r="161">
      <c r="A161" s="20" t="n"/>
      <c r="B161" s="14" t="n"/>
      <c r="C161" s="14" t="n"/>
      <c r="D161" s="23" t="n"/>
      <c r="E161" s="18">
        <f>IF(OR(A161="",C161=""),"",IF(B161="",COUNTIFS(Shifts!$A$5:$A$404,A161,Shifts!$E$5:$E$404,C161,Shifts!$P$5:$P$404,1),COUNTIFS(Shifts!$A$5:$A$404,A161,Shifts!$C$5:$C$404,B161,Shifts!$E$5:$E$404,C161,Shifts!$P$5:$P$404,1)))</f>
        <v/>
      </c>
      <c r="F161" s="18">
        <f>IF(OR(A161="",C161=""),"",IF(B161="",COUNTIFS(Shifts!$A$5:$A$404,A161,Shifts!$E$5:$E$404,C161,Shifts!$K$5:$K$404,"Offered"),COUNTIFS(Shifts!$A$5:$A$404,A161,Shifts!$C$5:$C$404,B161,Shifts!$E$5:$E$404,C161,Shifts!$K$5:$K$404,"Offered")))</f>
        <v/>
      </c>
      <c r="G161" s="18">
        <f>IF(OR(D161="",E161=""),"",MAX(0,D161-E161))</f>
        <v/>
      </c>
      <c r="H161" s="19">
        <f>IF(OR(D161="",E161=""),"",IF(E161&lt;D161,"Short "&amp;(D161-E161),IF(E161&gt;D161,"Over by "&amp;(E161-D161),"Covered")))</f>
        <v/>
      </c>
    </row>
    <row r="162">
      <c r="A162" s="20" t="n"/>
      <c r="B162" s="14" t="n"/>
      <c r="C162" s="14" t="n"/>
      <c r="D162" s="23" t="n"/>
      <c r="E162" s="18">
        <f>IF(OR(A162="",C162=""),"",IF(B162="",COUNTIFS(Shifts!$A$5:$A$404,A162,Shifts!$E$5:$E$404,C162,Shifts!$P$5:$P$404,1),COUNTIFS(Shifts!$A$5:$A$404,A162,Shifts!$C$5:$C$404,B162,Shifts!$E$5:$E$404,C162,Shifts!$P$5:$P$404,1)))</f>
        <v/>
      </c>
      <c r="F162" s="18">
        <f>IF(OR(A162="",C162=""),"",IF(B162="",COUNTIFS(Shifts!$A$5:$A$404,A162,Shifts!$E$5:$E$404,C162,Shifts!$K$5:$K$404,"Offered"),COUNTIFS(Shifts!$A$5:$A$404,A162,Shifts!$C$5:$C$404,B162,Shifts!$E$5:$E$404,C162,Shifts!$K$5:$K$404,"Offered")))</f>
        <v/>
      </c>
      <c r="G162" s="18">
        <f>IF(OR(D162="",E162=""),"",MAX(0,D162-E162))</f>
        <v/>
      </c>
      <c r="H162" s="19">
        <f>IF(OR(D162="",E162=""),"",IF(E162&lt;D162,"Short "&amp;(D162-E162),IF(E162&gt;D162,"Over by "&amp;(E162-D162),"Covered")))</f>
        <v/>
      </c>
    </row>
    <row r="163">
      <c r="A163" s="20" t="n"/>
      <c r="B163" s="14" t="n"/>
      <c r="C163" s="14" t="n"/>
      <c r="D163" s="23" t="n"/>
      <c r="E163" s="18">
        <f>IF(OR(A163="",C163=""),"",IF(B163="",COUNTIFS(Shifts!$A$5:$A$404,A163,Shifts!$E$5:$E$404,C163,Shifts!$P$5:$P$404,1),COUNTIFS(Shifts!$A$5:$A$404,A163,Shifts!$C$5:$C$404,B163,Shifts!$E$5:$E$404,C163,Shifts!$P$5:$P$404,1)))</f>
        <v/>
      </c>
      <c r="F163" s="18">
        <f>IF(OR(A163="",C163=""),"",IF(B163="",COUNTIFS(Shifts!$A$5:$A$404,A163,Shifts!$E$5:$E$404,C163,Shifts!$K$5:$K$404,"Offered"),COUNTIFS(Shifts!$A$5:$A$404,A163,Shifts!$C$5:$C$404,B163,Shifts!$E$5:$E$404,C163,Shifts!$K$5:$K$404,"Offered")))</f>
        <v/>
      </c>
      <c r="G163" s="18">
        <f>IF(OR(D163="",E163=""),"",MAX(0,D163-E163))</f>
        <v/>
      </c>
      <c r="H163" s="19">
        <f>IF(OR(D163="",E163=""),"",IF(E163&lt;D163,"Short "&amp;(D163-E163),IF(E163&gt;D163,"Over by "&amp;(E163-D163),"Covered")))</f>
        <v/>
      </c>
    </row>
    <row r="164">
      <c r="A164" s="20" t="n"/>
      <c r="B164" s="14" t="n"/>
      <c r="C164" s="14" t="n"/>
      <c r="D164" s="23" t="n"/>
      <c r="E164" s="18">
        <f>IF(OR(A164="",C164=""),"",IF(B164="",COUNTIFS(Shifts!$A$5:$A$404,A164,Shifts!$E$5:$E$404,C164,Shifts!$P$5:$P$404,1),COUNTIFS(Shifts!$A$5:$A$404,A164,Shifts!$C$5:$C$404,B164,Shifts!$E$5:$E$404,C164,Shifts!$P$5:$P$404,1)))</f>
        <v/>
      </c>
      <c r="F164" s="18">
        <f>IF(OR(A164="",C164=""),"",IF(B164="",COUNTIFS(Shifts!$A$5:$A$404,A164,Shifts!$E$5:$E$404,C164,Shifts!$K$5:$K$404,"Offered"),COUNTIFS(Shifts!$A$5:$A$404,A164,Shifts!$C$5:$C$404,B164,Shifts!$E$5:$E$404,C164,Shifts!$K$5:$K$404,"Offered")))</f>
        <v/>
      </c>
      <c r="G164" s="18">
        <f>IF(OR(D164="",E164=""),"",MAX(0,D164-E164))</f>
        <v/>
      </c>
      <c r="H164" s="19">
        <f>IF(OR(D164="",E164=""),"",IF(E164&lt;D164,"Short "&amp;(D164-E164),IF(E164&gt;D164,"Over by "&amp;(E164-D164),"Covered")))</f>
        <v/>
      </c>
    </row>
    <row r="165">
      <c r="A165" s="20" t="n"/>
      <c r="B165" s="14" t="n"/>
      <c r="C165" s="14" t="n"/>
      <c r="D165" s="23" t="n"/>
      <c r="E165" s="18">
        <f>IF(OR(A165="",C165=""),"",IF(B165="",COUNTIFS(Shifts!$A$5:$A$404,A165,Shifts!$E$5:$E$404,C165,Shifts!$P$5:$P$404,1),COUNTIFS(Shifts!$A$5:$A$404,A165,Shifts!$C$5:$C$404,B165,Shifts!$E$5:$E$404,C165,Shifts!$P$5:$P$404,1)))</f>
        <v/>
      </c>
      <c r="F165" s="18">
        <f>IF(OR(A165="",C165=""),"",IF(B165="",COUNTIFS(Shifts!$A$5:$A$404,A165,Shifts!$E$5:$E$404,C165,Shifts!$K$5:$K$404,"Offered"),COUNTIFS(Shifts!$A$5:$A$404,A165,Shifts!$C$5:$C$404,B165,Shifts!$E$5:$E$404,C165,Shifts!$K$5:$K$404,"Offered")))</f>
        <v/>
      </c>
      <c r="G165" s="18">
        <f>IF(OR(D165="",E165=""),"",MAX(0,D165-E165))</f>
        <v/>
      </c>
      <c r="H165" s="19">
        <f>IF(OR(D165="",E165=""),"",IF(E165&lt;D165,"Short "&amp;(D165-E165),IF(E165&gt;D165,"Over by "&amp;(E165-D165),"Covered")))</f>
        <v/>
      </c>
    </row>
    <row r="166">
      <c r="A166" s="20" t="n"/>
      <c r="B166" s="14" t="n"/>
      <c r="C166" s="14" t="n"/>
      <c r="D166" s="23" t="n"/>
      <c r="E166" s="18">
        <f>IF(OR(A166="",C166=""),"",IF(B166="",COUNTIFS(Shifts!$A$5:$A$404,A166,Shifts!$E$5:$E$404,C166,Shifts!$P$5:$P$404,1),COUNTIFS(Shifts!$A$5:$A$404,A166,Shifts!$C$5:$C$404,B166,Shifts!$E$5:$E$404,C166,Shifts!$P$5:$P$404,1)))</f>
        <v/>
      </c>
      <c r="F166" s="18">
        <f>IF(OR(A166="",C166=""),"",IF(B166="",COUNTIFS(Shifts!$A$5:$A$404,A166,Shifts!$E$5:$E$404,C166,Shifts!$K$5:$K$404,"Offered"),COUNTIFS(Shifts!$A$5:$A$404,A166,Shifts!$C$5:$C$404,B166,Shifts!$E$5:$E$404,C166,Shifts!$K$5:$K$404,"Offered")))</f>
        <v/>
      </c>
      <c r="G166" s="18">
        <f>IF(OR(D166="",E166=""),"",MAX(0,D166-E166))</f>
        <v/>
      </c>
      <c r="H166" s="19">
        <f>IF(OR(D166="",E166=""),"",IF(E166&lt;D166,"Short "&amp;(D166-E166),IF(E166&gt;D166,"Over by "&amp;(E166-D166),"Covered")))</f>
        <v/>
      </c>
    </row>
    <row r="167">
      <c r="A167" s="20" t="n"/>
      <c r="B167" s="14" t="n"/>
      <c r="C167" s="14" t="n"/>
      <c r="D167" s="23" t="n"/>
      <c r="E167" s="18">
        <f>IF(OR(A167="",C167=""),"",IF(B167="",COUNTIFS(Shifts!$A$5:$A$404,A167,Shifts!$E$5:$E$404,C167,Shifts!$P$5:$P$404,1),COUNTIFS(Shifts!$A$5:$A$404,A167,Shifts!$C$5:$C$404,B167,Shifts!$E$5:$E$404,C167,Shifts!$P$5:$P$404,1)))</f>
        <v/>
      </c>
      <c r="F167" s="18">
        <f>IF(OR(A167="",C167=""),"",IF(B167="",COUNTIFS(Shifts!$A$5:$A$404,A167,Shifts!$E$5:$E$404,C167,Shifts!$K$5:$K$404,"Offered"),COUNTIFS(Shifts!$A$5:$A$404,A167,Shifts!$C$5:$C$404,B167,Shifts!$E$5:$E$404,C167,Shifts!$K$5:$K$404,"Offered")))</f>
        <v/>
      </c>
      <c r="G167" s="18">
        <f>IF(OR(D167="",E167=""),"",MAX(0,D167-E167))</f>
        <v/>
      </c>
      <c r="H167" s="19">
        <f>IF(OR(D167="",E167=""),"",IF(E167&lt;D167,"Short "&amp;(D167-E167),IF(E167&gt;D167,"Over by "&amp;(E167-D167),"Covered")))</f>
        <v/>
      </c>
    </row>
    <row r="168">
      <c r="A168" s="20" t="n"/>
      <c r="B168" s="14" t="n"/>
      <c r="C168" s="14" t="n"/>
      <c r="D168" s="23" t="n"/>
      <c r="E168" s="18">
        <f>IF(OR(A168="",C168=""),"",IF(B168="",COUNTIFS(Shifts!$A$5:$A$404,A168,Shifts!$E$5:$E$404,C168,Shifts!$P$5:$P$404,1),COUNTIFS(Shifts!$A$5:$A$404,A168,Shifts!$C$5:$C$404,B168,Shifts!$E$5:$E$404,C168,Shifts!$P$5:$P$404,1)))</f>
        <v/>
      </c>
      <c r="F168" s="18">
        <f>IF(OR(A168="",C168=""),"",IF(B168="",COUNTIFS(Shifts!$A$5:$A$404,A168,Shifts!$E$5:$E$404,C168,Shifts!$K$5:$K$404,"Offered"),COUNTIFS(Shifts!$A$5:$A$404,A168,Shifts!$C$5:$C$404,B168,Shifts!$E$5:$E$404,C168,Shifts!$K$5:$K$404,"Offered")))</f>
        <v/>
      </c>
      <c r="G168" s="18">
        <f>IF(OR(D168="",E168=""),"",MAX(0,D168-E168))</f>
        <v/>
      </c>
      <c r="H168" s="19">
        <f>IF(OR(D168="",E168=""),"",IF(E168&lt;D168,"Short "&amp;(D168-E168),IF(E168&gt;D168,"Over by "&amp;(E168-D168),"Covered")))</f>
        <v/>
      </c>
    </row>
    <row r="169">
      <c r="A169" s="20" t="n"/>
      <c r="B169" s="14" t="n"/>
      <c r="C169" s="14" t="n"/>
      <c r="D169" s="23" t="n"/>
      <c r="E169" s="18">
        <f>IF(OR(A169="",C169=""),"",IF(B169="",COUNTIFS(Shifts!$A$5:$A$404,A169,Shifts!$E$5:$E$404,C169,Shifts!$P$5:$P$404,1),COUNTIFS(Shifts!$A$5:$A$404,A169,Shifts!$C$5:$C$404,B169,Shifts!$E$5:$E$404,C169,Shifts!$P$5:$P$404,1)))</f>
        <v/>
      </c>
      <c r="F169" s="18">
        <f>IF(OR(A169="",C169=""),"",IF(B169="",COUNTIFS(Shifts!$A$5:$A$404,A169,Shifts!$E$5:$E$404,C169,Shifts!$K$5:$K$404,"Offered"),COUNTIFS(Shifts!$A$5:$A$404,A169,Shifts!$C$5:$C$404,B169,Shifts!$E$5:$E$404,C169,Shifts!$K$5:$K$404,"Offered")))</f>
        <v/>
      </c>
      <c r="G169" s="18">
        <f>IF(OR(D169="",E169=""),"",MAX(0,D169-E169))</f>
        <v/>
      </c>
      <c r="H169" s="19">
        <f>IF(OR(D169="",E169=""),"",IF(E169&lt;D169,"Short "&amp;(D169-E169),IF(E169&gt;D169,"Over by "&amp;(E169-D169),"Covered")))</f>
        <v/>
      </c>
    </row>
    <row r="170">
      <c r="A170" s="20" t="n"/>
      <c r="B170" s="14" t="n"/>
      <c r="C170" s="14" t="n"/>
      <c r="D170" s="23" t="n"/>
      <c r="E170" s="18">
        <f>IF(OR(A170="",C170=""),"",IF(B170="",COUNTIFS(Shifts!$A$5:$A$404,A170,Shifts!$E$5:$E$404,C170,Shifts!$P$5:$P$404,1),COUNTIFS(Shifts!$A$5:$A$404,A170,Shifts!$C$5:$C$404,B170,Shifts!$E$5:$E$404,C170,Shifts!$P$5:$P$404,1)))</f>
        <v/>
      </c>
      <c r="F170" s="18">
        <f>IF(OR(A170="",C170=""),"",IF(B170="",COUNTIFS(Shifts!$A$5:$A$404,A170,Shifts!$E$5:$E$404,C170,Shifts!$K$5:$K$404,"Offered"),COUNTIFS(Shifts!$A$5:$A$404,A170,Shifts!$C$5:$C$404,B170,Shifts!$E$5:$E$404,C170,Shifts!$K$5:$K$404,"Offered")))</f>
        <v/>
      </c>
      <c r="G170" s="18">
        <f>IF(OR(D170="",E170=""),"",MAX(0,D170-E170))</f>
        <v/>
      </c>
      <c r="H170" s="19">
        <f>IF(OR(D170="",E170=""),"",IF(E170&lt;D170,"Short "&amp;(D170-E170),IF(E170&gt;D170,"Over by "&amp;(E170-D170),"Covered")))</f>
        <v/>
      </c>
    </row>
    <row r="171">
      <c r="A171" s="20" t="n"/>
      <c r="B171" s="14" t="n"/>
      <c r="C171" s="14" t="n"/>
      <c r="D171" s="23" t="n"/>
      <c r="E171" s="18">
        <f>IF(OR(A171="",C171=""),"",IF(B171="",COUNTIFS(Shifts!$A$5:$A$404,A171,Shifts!$E$5:$E$404,C171,Shifts!$P$5:$P$404,1),COUNTIFS(Shifts!$A$5:$A$404,A171,Shifts!$C$5:$C$404,B171,Shifts!$E$5:$E$404,C171,Shifts!$P$5:$P$404,1)))</f>
        <v/>
      </c>
      <c r="F171" s="18">
        <f>IF(OR(A171="",C171=""),"",IF(B171="",COUNTIFS(Shifts!$A$5:$A$404,A171,Shifts!$E$5:$E$404,C171,Shifts!$K$5:$K$404,"Offered"),COUNTIFS(Shifts!$A$5:$A$404,A171,Shifts!$C$5:$C$404,B171,Shifts!$E$5:$E$404,C171,Shifts!$K$5:$K$404,"Offered")))</f>
        <v/>
      </c>
      <c r="G171" s="18">
        <f>IF(OR(D171="",E171=""),"",MAX(0,D171-E171))</f>
        <v/>
      </c>
      <c r="H171" s="19">
        <f>IF(OR(D171="",E171=""),"",IF(E171&lt;D171,"Short "&amp;(D171-E171),IF(E171&gt;D171,"Over by "&amp;(E171-D171),"Covered")))</f>
        <v/>
      </c>
    </row>
    <row r="172">
      <c r="A172" s="20" t="n"/>
      <c r="B172" s="14" t="n"/>
      <c r="C172" s="14" t="n"/>
      <c r="D172" s="23" t="n"/>
      <c r="E172" s="18">
        <f>IF(OR(A172="",C172=""),"",IF(B172="",COUNTIFS(Shifts!$A$5:$A$404,A172,Shifts!$E$5:$E$404,C172,Shifts!$P$5:$P$404,1),COUNTIFS(Shifts!$A$5:$A$404,A172,Shifts!$C$5:$C$404,B172,Shifts!$E$5:$E$404,C172,Shifts!$P$5:$P$404,1)))</f>
        <v/>
      </c>
      <c r="F172" s="18">
        <f>IF(OR(A172="",C172=""),"",IF(B172="",COUNTIFS(Shifts!$A$5:$A$404,A172,Shifts!$E$5:$E$404,C172,Shifts!$K$5:$K$404,"Offered"),COUNTIFS(Shifts!$A$5:$A$404,A172,Shifts!$C$5:$C$404,B172,Shifts!$E$5:$E$404,C172,Shifts!$K$5:$K$404,"Offered")))</f>
        <v/>
      </c>
      <c r="G172" s="18">
        <f>IF(OR(D172="",E172=""),"",MAX(0,D172-E172))</f>
        <v/>
      </c>
      <c r="H172" s="19">
        <f>IF(OR(D172="",E172=""),"",IF(E172&lt;D172,"Short "&amp;(D172-E172),IF(E172&gt;D172,"Over by "&amp;(E172-D172),"Covered")))</f>
        <v/>
      </c>
    </row>
    <row r="173">
      <c r="A173" s="20" t="n"/>
      <c r="B173" s="14" t="n"/>
      <c r="C173" s="14" t="n"/>
      <c r="D173" s="23" t="n"/>
      <c r="E173" s="18">
        <f>IF(OR(A173="",C173=""),"",IF(B173="",COUNTIFS(Shifts!$A$5:$A$404,A173,Shifts!$E$5:$E$404,C173,Shifts!$P$5:$P$404,1),COUNTIFS(Shifts!$A$5:$A$404,A173,Shifts!$C$5:$C$404,B173,Shifts!$E$5:$E$404,C173,Shifts!$P$5:$P$404,1)))</f>
        <v/>
      </c>
      <c r="F173" s="18">
        <f>IF(OR(A173="",C173=""),"",IF(B173="",COUNTIFS(Shifts!$A$5:$A$404,A173,Shifts!$E$5:$E$404,C173,Shifts!$K$5:$K$404,"Offered"),COUNTIFS(Shifts!$A$5:$A$404,A173,Shifts!$C$5:$C$404,B173,Shifts!$E$5:$E$404,C173,Shifts!$K$5:$K$404,"Offered")))</f>
        <v/>
      </c>
      <c r="G173" s="18">
        <f>IF(OR(D173="",E173=""),"",MAX(0,D173-E173))</f>
        <v/>
      </c>
      <c r="H173" s="19">
        <f>IF(OR(D173="",E173=""),"",IF(E173&lt;D173,"Short "&amp;(D173-E173),IF(E173&gt;D173,"Over by "&amp;(E173-D173),"Covered")))</f>
        <v/>
      </c>
    </row>
    <row r="174">
      <c r="A174" s="20" t="n"/>
      <c r="B174" s="14" t="n"/>
      <c r="C174" s="14" t="n"/>
      <c r="D174" s="23" t="n"/>
      <c r="E174" s="18">
        <f>IF(OR(A174="",C174=""),"",IF(B174="",COUNTIFS(Shifts!$A$5:$A$404,A174,Shifts!$E$5:$E$404,C174,Shifts!$P$5:$P$404,1),COUNTIFS(Shifts!$A$5:$A$404,A174,Shifts!$C$5:$C$404,B174,Shifts!$E$5:$E$404,C174,Shifts!$P$5:$P$404,1)))</f>
        <v/>
      </c>
      <c r="F174" s="18">
        <f>IF(OR(A174="",C174=""),"",IF(B174="",COUNTIFS(Shifts!$A$5:$A$404,A174,Shifts!$E$5:$E$404,C174,Shifts!$K$5:$K$404,"Offered"),COUNTIFS(Shifts!$A$5:$A$404,A174,Shifts!$C$5:$C$404,B174,Shifts!$E$5:$E$404,C174,Shifts!$K$5:$K$404,"Offered")))</f>
        <v/>
      </c>
      <c r="G174" s="18">
        <f>IF(OR(D174="",E174=""),"",MAX(0,D174-E174))</f>
        <v/>
      </c>
      <c r="H174" s="19">
        <f>IF(OR(D174="",E174=""),"",IF(E174&lt;D174,"Short "&amp;(D174-E174),IF(E174&gt;D174,"Over by "&amp;(E174-D174),"Covered")))</f>
        <v/>
      </c>
    </row>
    <row r="175">
      <c r="A175" s="20" t="n"/>
      <c r="B175" s="14" t="n"/>
      <c r="C175" s="14" t="n"/>
      <c r="D175" s="23" t="n"/>
      <c r="E175" s="18">
        <f>IF(OR(A175="",C175=""),"",IF(B175="",COUNTIFS(Shifts!$A$5:$A$404,A175,Shifts!$E$5:$E$404,C175,Shifts!$P$5:$P$404,1),COUNTIFS(Shifts!$A$5:$A$404,A175,Shifts!$C$5:$C$404,B175,Shifts!$E$5:$E$404,C175,Shifts!$P$5:$P$404,1)))</f>
        <v/>
      </c>
      <c r="F175" s="18">
        <f>IF(OR(A175="",C175=""),"",IF(B175="",COUNTIFS(Shifts!$A$5:$A$404,A175,Shifts!$E$5:$E$404,C175,Shifts!$K$5:$K$404,"Offered"),COUNTIFS(Shifts!$A$5:$A$404,A175,Shifts!$C$5:$C$404,B175,Shifts!$E$5:$E$404,C175,Shifts!$K$5:$K$404,"Offered")))</f>
        <v/>
      </c>
      <c r="G175" s="18">
        <f>IF(OR(D175="",E175=""),"",MAX(0,D175-E175))</f>
        <v/>
      </c>
      <c r="H175" s="19">
        <f>IF(OR(D175="",E175=""),"",IF(E175&lt;D175,"Short "&amp;(D175-E175),IF(E175&gt;D175,"Over by "&amp;(E175-D175),"Covered")))</f>
        <v/>
      </c>
    </row>
    <row r="176">
      <c r="A176" s="20" t="n"/>
      <c r="B176" s="14" t="n"/>
      <c r="C176" s="14" t="n"/>
      <c r="D176" s="23" t="n"/>
      <c r="E176" s="18">
        <f>IF(OR(A176="",C176=""),"",IF(B176="",COUNTIFS(Shifts!$A$5:$A$404,A176,Shifts!$E$5:$E$404,C176,Shifts!$P$5:$P$404,1),COUNTIFS(Shifts!$A$5:$A$404,A176,Shifts!$C$5:$C$404,B176,Shifts!$E$5:$E$404,C176,Shifts!$P$5:$P$404,1)))</f>
        <v/>
      </c>
      <c r="F176" s="18">
        <f>IF(OR(A176="",C176=""),"",IF(B176="",COUNTIFS(Shifts!$A$5:$A$404,A176,Shifts!$E$5:$E$404,C176,Shifts!$K$5:$K$404,"Offered"),COUNTIFS(Shifts!$A$5:$A$404,A176,Shifts!$C$5:$C$404,B176,Shifts!$E$5:$E$404,C176,Shifts!$K$5:$K$404,"Offered")))</f>
        <v/>
      </c>
      <c r="G176" s="18">
        <f>IF(OR(D176="",E176=""),"",MAX(0,D176-E176))</f>
        <v/>
      </c>
      <c r="H176" s="19">
        <f>IF(OR(D176="",E176=""),"",IF(E176&lt;D176,"Short "&amp;(D176-E176),IF(E176&gt;D176,"Over by "&amp;(E176-D176),"Covered")))</f>
        <v/>
      </c>
    </row>
    <row r="177">
      <c r="A177" s="20" t="n"/>
      <c r="B177" s="14" t="n"/>
      <c r="C177" s="14" t="n"/>
      <c r="D177" s="23" t="n"/>
      <c r="E177" s="18">
        <f>IF(OR(A177="",C177=""),"",IF(B177="",COUNTIFS(Shifts!$A$5:$A$404,A177,Shifts!$E$5:$E$404,C177,Shifts!$P$5:$P$404,1),COUNTIFS(Shifts!$A$5:$A$404,A177,Shifts!$C$5:$C$404,B177,Shifts!$E$5:$E$404,C177,Shifts!$P$5:$P$404,1)))</f>
        <v/>
      </c>
      <c r="F177" s="18">
        <f>IF(OR(A177="",C177=""),"",IF(B177="",COUNTIFS(Shifts!$A$5:$A$404,A177,Shifts!$E$5:$E$404,C177,Shifts!$K$5:$K$404,"Offered"),COUNTIFS(Shifts!$A$5:$A$404,A177,Shifts!$C$5:$C$404,B177,Shifts!$E$5:$E$404,C177,Shifts!$K$5:$K$404,"Offered")))</f>
        <v/>
      </c>
      <c r="G177" s="18">
        <f>IF(OR(D177="",E177=""),"",MAX(0,D177-E177))</f>
        <v/>
      </c>
      <c r="H177" s="19">
        <f>IF(OR(D177="",E177=""),"",IF(E177&lt;D177,"Short "&amp;(D177-E177),IF(E177&gt;D177,"Over by "&amp;(E177-D177),"Covered")))</f>
        <v/>
      </c>
    </row>
    <row r="178">
      <c r="A178" s="20" t="n"/>
      <c r="B178" s="14" t="n"/>
      <c r="C178" s="14" t="n"/>
      <c r="D178" s="23" t="n"/>
      <c r="E178" s="18">
        <f>IF(OR(A178="",C178=""),"",IF(B178="",COUNTIFS(Shifts!$A$5:$A$404,A178,Shifts!$E$5:$E$404,C178,Shifts!$P$5:$P$404,1),COUNTIFS(Shifts!$A$5:$A$404,A178,Shifts!$C$5:$C$404,B178,Shifts!$E$5:$E$404,C178,Shifts!$P$5:$P$404,1)))</f>
        <v/>
      </c>
      <c r="F178" s="18">
        <f>IF(OR(A178="",C178=""),"",IF(B178="",COUNTIFS(Shifts!$A$5:$A$404,A178,Shifts!$E$5:$E$404,C178,Shifts!$K$5:$K$404,"Offered"),COUNTIFS(Shifts!$A$5:$A$404,A178,Shifts!$C$5:$C$404,B178,Shifts!$E$5:$E$404,C178,Shifts!$K$5:$K$404,"Offered")))</f>
        <v/>
      </c>
      <c r="G178" s="18">
        <f>IF(OR(D178="",E178=""),"",MAX(0,D178-E178))</f>
        <v/>
      </c>
      <c r="H178" s="19">
        <f>IF(OR(D178="",E178=""),"",IF(E178&lt;D178,"Short "&amp;(D178-E178),IF(E178&gt;D178,"Over by "&amp;(E178-D178),"Covered")))</f>
        <v/>
      </c>
    </row>
    <row r="179">
      <c r="A179" s="20" t="n"/>
      <c r="B179" s="14" t="n"/>
      <c r="C179" s="14" t="n"/>
      <c r="D179" s="23" t="n"/>
      <c r="E179" s="18">
        <f>IF(OR(A179="",C179=""),"",IF(B179="",COUNTIFS(Shifts!$A$5:$A$404,A179,Shifts!$E$5:$E$404,C179,Shifts!$P$5:$P$404,1),COUNTIFS(Shifts!$A$5:$A$404,A179,Shifts!$C$5:$C$404,B179,Shifts!$E$5:$E$404,C179,Shifts!$P$5:$P$404,1)))</f>
        <v/>
      </c>
      <c r="F179" s="18">
        <f>IF(OR(A179="",C179=""),"",IF(B179="",COUNTIFS(Shifts!$A$5:$A$404,A179,Shifts!$E$5:$E$404,C179,Shifts!$K$5:$K$404,"Offered"),COUNTIFS(Shifts!$A$5:$A$404,A179,Shifts!$C$5:$C$404,B179,Shifts!$E$5:$E$404,C179,Shifts!$K$5:$K$404,"Offered")))</f>
        <v/>
      </c>
      <c r="G179" s="18">
        <f>IF(OR(D179="",E179=""),"",MAX(0,D179-E179))</f>
        <v/>
      </c>
      <c r="H179" s="19">
        <f>IF(OR(D179="",E179=""),"",IF(E179&lt;D179,"Short "&amp;(D179-E179),IF(E179&gt;D179,"Over by "&amp;(E179-D179),"Covered")))</f>
        <v/>
      </c>
    </row>
    <row r="180">
      <c r="A180" s="20" t="n"/>
      <c r="B180" s="14" t="n"/>
      <c r="C180" s="14" t="n"/>
      <c r="D180" s="23" t="n"/>
      <c r="E180" s="18">
        <f>IF(OR(A180="",C180=""),"",IF(B180="",COUNTIFS(Shifts!$A$5:$A$404,A180,Shifts!$E$5:$E$404,C180,Shifts!$P$5:$P$404,1),COUNTIFS(Shifts!$A$5:$A$404,A180,Shifts!$C$5:$C$404,B180,Shifts!$E$5:$E$404,C180,Shifts!$P$5:$P$404,1)))</f>
        <v/>
      </c>
      <c r="F180" s="18">
        <f>IF(OR(A180="",C180=""),"",IF(B180="",COUNTIFS(Shifts!$A$5:$A$404,A180,Shifts!$E$5:$E$404,C180,Shifts!$K$5:$K$404,"Offered"),COUNTIFS(Shifts!$A$5:$A$404,A180,Shifts!$C$5:$C$404,B180,Shifts!$E$5:$E$404,C180,Shifts!$K$5:$K$404,"Offered")))</f>
        <v/>
      </c>
      <c r="G180" s="18">
        <f>IF(OR(D180="",E180=""),"",MAX(0,D180-E180))</f>
        <v/>
      </c>
      <c r="H180" s="19">
        <f>IF(OR(D180="",E180=""),"",IF(E180&lt;D180,"Short "&amp;(D180-E180),IF(E180&gt;D180,"Over by "&amp;(E180-D180),"Covered")))</f>
        <v/>
      </c>
    </row>
    <row r="181">
      <c r="A181" s="20" t="n"/>
      <c r="B181" s="14" t="n"/>
      <c r="C181" s="14" t="n"/>
      <c r="D181" s="23" t="n"/>
      <c r="E181" s="18">
        <f>IF(OR(A181="",C181=""),"",IF(B181="",COUNTIFS(Shifts!$A$5:$A$404,A181,Shifts!$E$5:$E$404,C181,Shifts!$P$5:$P$404,1),COUNTIFS(Shifts!$A$5:$A$404,A181,Shifts!$C$5:$C$404,B181,Shifts!$E$5:$E$404,C181,Shifts!$P$5:$P$404,1)))</f>
        <v/>
      </c>
      <c r="F181" s="18">
        <f>IF(OR(A181="",C181=""),"",IF(B181="",COUNTIFS(Shifts!$A$5:$A$404,A181,Shifts!$E$5:$E$404,C181,Shifts!$K$5:$K$404,"Offered"),COUNTIFS(Shifts!$A$5:$A$404,A181,Shifts!$C$5:$C$404,B181,Shifts!$E$5:$E$404,C181,Shifts!$K$5:$K$404,"Offered")))</f>
        <v/>
      </c>
      <c r="G181" s="18">
        <f>IF(OR(D181="",E181=""),"",MAX(0,D181-E181))</f>
        <v/>
      </c>
      <c r="H181" s="19">
        <f>IF(OR(D181="",E181=""),"",IF(E181&lt;D181,"Short "&amp;(D181-E181),IF(E181&gt;D181,"Over by "&amp;(E181-D181),"Covered")))</f>
        <v/>
      </c>
    </row>
    <row r="182">
      <c r="A182" s="20" t="n"/>
      <c r="B182" s="14" t="n"/>
      <c r="C182" s="14" t="n"/>
      <c r="D182" s="23" t="n"/>
      <c r="E182" s="18">
        <f>IF(OR(A182="",C182=""),"",IF(B182="",COUNTIFS(Shifts!$A$5:$A$404,A182,Shifts!$E$5:$E$404,C182,Shifts!$P$5:$P$404,1),COUNTIFS(Shifts!$A$5:$A$404,A182,Shifts!$C$5:$C$404,B182,Shifts!$E$5:$E$404,C182,Shifts!$P$5:$P$404,1)))</f>
        <v/>
      </c>
      <c r="F182" s="18">
        <f>IF(OR(A182="",C182=""),"",IF(B182="",COUNTIFS(Shifts!$A$5:$A$404,A182,Shifts!$E$5:$E$404,C182,Shifts!$K$5:$K$404,"Offered"),COUNTIFS(Shifts!$A$5:$A$404,A182,Shifts!$C$5:$C$404,B182,Shifts!$E$5:$E$404,C182,Shifts!$K$5:$K$404,"Offered")))</f>
        <v/>
      </c>
      <c r="G182" s="18">
        <f>IF(OR(D182="",E182=""),"",MAX(0,D182-E182))</f>
        <v/>
      </c>
      <c r="H182" s="19">
        <f>IF(OR(D182="",E182=""),"",IF(E182&lt;D182,"Short "&amp;(D182-E182),IF(E182&gt;D182,"Over by "&amp;(E182-D182),"Covered")))</f>
        <v/>
      </c>
    </row>
    <row r="183">
      <c r="A183" s="20" t="n"/>
      <c r="B183" s="14" t="n"/>
      <c r="C183" s="14" t="n"/>
      <c r="D183" s="23" t="n"/>
      <c r="E183" s="18">
        <f>IF(OR(A183="",C183=""),"",IF(B183="",COUNTIFS(Shifts!$A$5:$A$404,A183,Shifts!$E$5:$E$404,C183,Shifts!$P$5:$P$404,1),COUNTIFS(Shifts!$A$5:$A$404,A183,Shifts!$C$5:$C$404,B183,Shifts!$E$5:$E$404,C183,Shifts!$P$5:$P$404,1)))</f>
        <v/>
      </c>
      <c r="F183" s="18">
        <f>IF(OR(A183="",C183=""),"",IF(B183="",COUNTIFS(Shifts!$A$5:$A$404,A183,Shifts!$E$5:$E$404,C183,Shifts!$K$5:$K$404,"Offered"),COUNTIFS(Shifts!$A$5:$A$404,A183,Shifts!$C$5:$C$404,B183,Shifts!$E$5:$E$404,C183,Shifts!$K$5:$K$404,"Offered")))</f>
        <v/>
      </c>
      <c r="G183" s="18">
        <f>IF(OR(D183="",E183=""),"",MAX(0,D183-E183))</f>
        <v/>
      </c>
      <c r="H183" s="19">
        <f>IF(OR(D183="",E183=""),"",IF(E183&lt;D183,"Short "&amp;(D183-E183),IF(E183&gt;D183,"Over by "&amp;(E183-D183),"Covered")))</f>
        <v/>
      </c>
    </row>
    <row r="184">
      <c r="A184" s="20" t="n"/>
      <c r="B184" s="14" t="n"/>
      <c r="C184" s="14" t="n"/>
      <c r="D184" s="23" t="n"/>
      <c r="E184" s="18">
        <f>IF(OR(A184="",C184=""),"",IF(B184="",COUNTIFS(Shifts!$A$5:$A$404,A184,Shifts!$E$5:$E$404,C184,Shifts!$P$5:$P$404,1),COUNTIFS(Shifts!$A$5:$A$404,A184,Shifts!$C$5:$C$404,B184,Shifts!$E$5:$E$404,C184,Shifts!$P$5:$P$404,1)))</f>
        <v/>
      </c>
      <c r="F184" s="18">
        <f>IF(OR(A184="",C184=""),"",IF(B184="",COUNTIFS(Shifts!$A$5:$A$404,A184,Shifts!$E$5:$E$404,C184,Shifts!$K$5:$K$404,"Offered"),COUNTIFS(Shifts!$A$5:$A$404,A184,Shifts!$C$5:$C$404,B184,Shifts!$E$5:$E$404,C184,Shifts!$K$5:$K$404,"Offered")))</f>
        <v/>
      </c>
      <c r="G184" s="18">
        <f>IF(OR(D184="",E184=""),"",MAX(0,D184-E184))</f>
        <v/>
      </c>
      <c r="H184" s="19">
        <f>IF(OR(D184="",E184=""),"",IF(E184&lt;D184,"Short "&amp;(D184-E184),IF(E184&gt;D184,"Over by "&amp;(E184-D184),"Covered")))</f>
        <v/>
      </c>
    </row>
    <row r="185">
      <c r="A185" s="20" t="n"/>
      <c r="B185" s="14" t="n"/>
      <c r="C185" s="14" t="n"/>
      <c r="D185" s="23" t="n"/>
      <c r="E185" s="18">
        <f>IF(OR(A185="",C185=""),"",IF(B185="",COUNTIFS(Shifts!$A$5:$A$404,A185,Shifts!$E$5:$E$404,C185,Shifts!$P$5:$P$404,1),COUNTIFS(Shifts!$A$5:$A$404,A185,Shifts!$C$5:$C$404,B185,Shifts!$E$5:$E$404,C185,Shifts!$P$5:$P$404,1)))</f>
        <v/>
      </c>
      <c r="F185" s="18">
        <f>IF(OR(A185="",C185=""),"",IF(B185="",COUNTIFS(Shifts!$A$5:$A$404,A185,Shifts!$E$5:$E$404,C185,Shifts!$K$5:$K$404,"Offered"),COUNTIFS(Shifts!$A$5:$A$404,A185,Shifts!$C$5:$C$404,B185,Shifts!$E$5:$E$404,C185,Shifts!$K$5:$K$404,"Offered")))</f>
        <v/>
      </c>
      <c r="G185" s="18">
        <f>IF(OR(D185="",E185=""),"",MAX(0,D185-E185))</f>
        <v/>
      </c>
      <c r="H185" s="19">
        <f>IF(OR(D185="",E185=""),"",IF(E185&lt;D185,"Short "&amp;(D185-E185),IF(E185&gt;D185,"Over by "&amp;(E185-D185),"Covered")))</f>
        <v/>
      </c>
    </row>
    <row r="186">
      <c r="A186" s="20" t="n"/>
      <c r="B186" s="14" t="n"/>
      <c r="C186" s="14" t="n"/>
      <c r="D186" s="23" t="n"/>
      <c r="E186" s="18">
        <f>IF(OR(A186="",C186=""),"",IF(B186="",COUNTIFS(Shifts!$A$5:$A$404,A186,Shifts!$E$5:$E$404,C186,Shifts!$P$5:$P$404,1),COUNTIFS(Shifts!$A$5:$A$404,A186,Shifts!$C$5:$C$404,B186,Shifts!$E$5:$E$404,C186,Shifts!$P$5:$P$404,1)))</f>
        <v/>
      </c>
      <c r="F186" s="18">
        <f>IF(OR(A186="",C186=""),"",IF(B186="",COUNTIFS(Shifts!$A$5:$A$404,A186,Shifts!$E$5:$E$404,C186,Shifts!$K$5:$K$404,"Offered"),COUNTIFS(Shifts!$A$5:$A$404,A186,Shifts!$C$5:$C$404,B186,Shifts!$E$5:$E$404,C186,Shifts!$K$5:$K$404,"Offered")))</f>
        <v/>
      </c>
      <c r="G186" s="18">
        <f>IF(OR(D186="",E186=""),"",MAX(0,D186-E186))</f>
        <v/>
      </c>
      <c r="H186" s="19">
        <f>IF(OR(D186="",E186=""),"",IF(E186&lt;D186,"Short "&amp;(D186-E186),IF(E186&gt;D186,"Over by "&amp;(E186-D186),"Covered")))</f>
        <v/>
      </c>
    </row>
    <row r="187">
      <c r="A187" s="20" t="n"/>
      <c r="B187" s="14" t="n"/>
      <c r="C187" s="14" t="n"/>
      <c r="D187" s="23" t="n"/>
      <c r="E187" s="18">
        <f>IF(OR(A187="",C187=""),"",IF(B187="",COUNTIFS(Shifts!$A$5:$A$404,A187,Shifts!$E$5:$E$404,C187,Shifts!$P$5:$P$404,1),COUNTIFS(Shifts!$A$5:$A$404,A187,Shifts!$C$5:$C$404,B187,Shifts!$E$5:$E$404,C187,Shifts!$P$5:$P$404,1)))</f>
        <v/>
      </c>
      <c r="F187" s="18">
        <f>IF(OR(A187="",C187=""),"",IF(B187="",COUNTIFS(Shifts!$A$5:$A$404,A187,Shifts!$E$5:$E$404,C187,Shifts!$K$5:$K$404,"Offered"),COUNTIFS(Shifts!$A$5:$A$404,A187,Shifts!$C$5:$C$404,B187,Shifts!$E$5:$E$404,C187,Shifts!$K$5:$K$404,"Offered")))</f>
        <v/>
      </c>
      <c r="G187" s="18">
        <f>IF(OR(D187="",E187=""),"",MAX(0,D187-E187))</f>
        <v/>
      </c>
      <c r="H187" s="19">
        <f>IF(OR(D187="",E187=""),"",IF(E187&lt;D187,"Short "&amp;(D187-E187),IF(E187&gt;D187,"Over by "&amp;(E187-D187),"Covered")))</f>
        <v/>
      </c>
    </row>
    <row r="188">
      <c r="A188" s="20" t="n"/>
      <c r="B188" s="14" t="n"/>
      <c r="C188" s="14" t="n"/>
      <c r="D188" s="23" t="n"/>
      <c r="E188" s="18">
        <f>IF(OR(A188="",C188=""),"",IF(B188="",COUNTIFS(Shifts!$A$5:$A$404,A188,Shifts!$E$5:$E$404,C188,Shifts!$P$5:$P$404,1),COUNTIFS(Shifts!$A$5:$A$404,A188,Shifts!$C$5:$C$404,B188,Shifts!$E$5:$E$404,C188,Shifts!$P$5:$P$404,1)))</f>
        <v/>
      </c>
      <c r="F188" s="18">
        <f>IF(OR(A188="",C188=""),"",IF(B188="",COUNTIFS(Shifts!$A$5:$A$404,A188,Shifts!$E$5:$E$404,C188,Shifts!$K$5:$K$404,"Offered"),COUNTIFS(Shifts!$A$5:$A$404,A188,Shifts!$C$5:$C$404,B188,Shifts!$E$5:$E$404,C188,Shifts!$K$5:$K$404,"Offered")))</f>
        <v/>
      </c>
      <c r="G188" s="18">
        <f>IF(OR(D188="",E188=""),"",MAX(0,D188-E188))</f>
        <v/>
      </c>
      <c r="H188" s="19">
        <f>IF(OR(D188="",E188=""),"",IF(E188&lt;D188,"Short "&amp;(D188-E188),IF(E188&gt;D188,"Over by "&amp;(E188-D188),"Covered")))</f>
        <v/>
      </c>
    </row>
    <row r="189">
      <c r="A189" s="20" t="n"/>
      <c r="B189" s="14" t="n"/>
      <c r="C189" s="14" t="n"/>
      <c r="D189" s="23" t="n"/>
      <c r="E189" s="18">
        <f>IF(OR(A189="",C189=""),"",IF(B189="",COUNTIFS(Shifts!$A$5:$A$404,A189,Shifts!$E$5:$E$404,C189,Shifts!$P$5:$P$404,1),COUNTIFS(Shifts!$A$5:$A$404,A189,Shifts!$C$5:$C$404,B189,Shifts!$E$5:$E$404,C189,Shifts!$P$5:$P$404,1)))</f>
        <v/>
      </c>
      <c r="F189" s="18">
        <f>IF(OR(A189="",C189=""),"",IF(B189="",COUNTIFS(Shifts!$A$5:$A$404,A189,Shifts!$E$5:$E$404,C189,Shifts!$K$5:$K$404,"Offered"),COUNTIFS(Shifts!$A$5:$A$404,A189,Shifts!$C$5:$C$404,B189,Shifts!$E$5:$E$404,C189,Shifts!$K$5:$K$404,"Offered")))</f>
        <v/>
      </c>
      <c r="G189" s="18">
        <f>IF(OR(D189="",E189=""),"",MAX(0,D189-E189))</f>
        <v/>
      </c>
      <c r="H189" s="19">
        <f>IF(OR(D189="",E189=""),"",IF(E189&lt;D189,"Short "&amp;(D189-E189),IF(E189&gt;D189,"Over by "&amp;(E189-D189),"Covered")))</f>
        <v/>
      </c>
    </row>
    <row r="190">
      <c r="A190" s="20" t="n"/>
      <c r="B190" s="14" t="n"/>
      <c r="C190" s="14" t="n"/>
      <c r="D190" s="23" t="n"/>
      <c r="E190" s="18">
        <f>IF(OR(A190="",C190=""),"",IF(B190="",COUNTIFS(Shifts!$A$5:$A$404,A190,Shifts!$E$5:$E$404,C190,Shifts!$P$5:$P$404,1),COUNTIFS(Shifts!$A$5:$A$404,A190,Shifts!$C$5:$C$404,B190,Shifts!$E$5:$E$404,C190,Shifts!$P$5:$P$404,1)))</f>
        <v/>
      </c>
      <c r="F190" s="18">
        <f>IF(OR(A190="",C190=""),"",IF(B190="",COUNTIFS(Shifts!$A$5:$A$404,A190,Shifts!$E$5:$E$404,C190,Shifts!$K$5:$K$404,"Offered"),COUNTIFS(Shifts!$A$5:$A$404,A190,Shifts!$C$5:$C$404,B190,Shifts!$E$5:$E$404,C190,Shifts!$K$5:$K$404,"Offered")))</f>
        <v/>
      </c>
      <c r="G190" s="18">
        <f>IF(OR(D190="",E190=""),"",MAX(0,D190-E190))</f>
        <v/>
      </c>
      <c r="H190" s="19">
        <f>IF(OR(D190="",E190=""),"",IF(E190&lt;D190,"Short "&amp;(D190-E190),IF(E190&gt;D190,"Over by "&amp;(E190-D190),"Covered")))</f>
        <v/>
      </c>
    </row>
    <row r="191">
      <c r="A191" s="20" t="n"/>
      <c r="B191" s="14" t="n"/>
      <c r="C191" s="14" t="n"/>
      <c r="D191" s="23" t="n"/>
      <c r="E191" s="18">
        <f>IF(OR(A191="",C191=""),"",IF(B191="",COUNTIFS(Shifts!$A$5:$A$404,A191,Shifts!$E$5:$E$404,C191,Shifts!$P$5:$P$404,1),COUNTIFS(Shifts!$A$5:$A$404,A191,Shifts!$C$5:$C$404,B191,Shifts!$E$5:$E$404,C191,Shifts!$P$5:$P$404,1)))</f>
        <v/>
      </c>
      <c r="F191" s="18">
        <f>IF(OR(A191="",C191=""),"",IF(B191="",COUNTIFS(Shifts!$A$5:$A$404,A191,Shifts!$E$5:$E$404,C191,Shifts!$K$5:$K$404,"Offered"),COUNTIFS(Shifts!$A$5:$A$404,A191,Shifts!$C$5:$C$404,B191,Shifts!$E$5:$E$404,C191,Shifts!$K$5:$K$404,"Offered")))</f>
        <v/>
      </c>
      <c r="G191" s="18">
        <f>IF(OR(D191="",E191=""),"",MAX(0,D191-E191))</f>
        <v/>
      </c>
      <c r="H191" s="19">
        <f>IF(OR(D191="",E191=""),"",IF(E191&lt;D191,"Short "&amp;(D191-E191),IF(E191&gt;D191,"Over by "&amp;(E191-D191),"Covered")))</f>
        <v/>
      </c>
    </row>
    <row r="192">
      <c r="A192" s="20" t="n"/>
      <c r="B192" s="14" t="n"/>
      <c r="C192" s="14" t="n"/>
      <c r="D192" s="23" t="n"/>
      <c r="E192" s="18">
        <f>IF(OR(A192="",C192=""),"",IF(B192="",COUNTIFS(Shifts!$A$5:$A$404,A192,Shifts!$E$5:$E$404,C192,Shifts!$P$5:$P$404,1),COUNTIFS(Shifts!$A$5:$A$404,A192,Shifts!$C$5:$C$404,B192,Shifts!$E$5:$E$404,C192,Shifts!$P$5:$P$404,1)))</f>
        <v/>
      </c>
      <c r="F192" s="18">
        <f>IF(OR(A192="",C192=""),"",IF(B192="",COUNTIFS(Shifts!$A$5:$A$404,A192,Shifts!$E$5:$E$404,C192,Shifts!$K$5:$K$404,"Offered"),COUNTIFS(Shifts!$A$5:$A$404,A192,Shifts!$C$5:$C$404,B192,Shifts!$E$5:$E$404,C192,Shifts!$K$5:$K$404,"Offered")))</f>
        <v/>
      </c>
      <c r="G192" s="18">
        <f>IF(OR(D192="",E192=""),"",MAX(0,D192-E192))</f>
        <v/>
      </c>
      <c r="H192" s="19">
        <f>IF(OR(D192="",E192=""),"",IF(E192&lt;D192,"Short "&amp;(D192-E192),IF(E192&gt;D192,"Over by "&amp;(E192-D192),"Covered")))</f>
        <v/>
      </c>
    </row>
    <row r="193">
      <c r="A193" s="20" t="n"/>
      <c r="B193" s="14" t="n"/>
      <c r="C193" s="14" t="n"/>
      <c r="D193" s="23" t="n"/>
      <c r="E193" s="18">
        <f>IF(OR(A193="",C193=""),"",IF(B193="",COUNTIFS(Shifts!$A$5:$A$404,A193,Shifts!$E$5:$E$404,C193,Shifts!$P$5:$P$404,1),COUNTIFS(Shifts!$A$5:$A$404,A193,Shifts!$C$5:$C$404,B193,Shifts!$E$5:$E$404,C193,Shifts!$P$5:$P$404,1)))</f>
        <v/>
      </c>
      <c r="F193" s="18">
        <f>IF(OR(A193="",C193=""),"",IF(B193="",COUNTIFS(Shifts!$A$5:$A$404,A193,Shifts!$E$5:$E$404,C193,Shifts!$K$5:$K$404,"Offered"),COUNTIFS(Shifts!$A$5:$A$404,A193,Shifts!$C$5:$C$404,B193,Shifts!$E$5:$E$404,C193,Shifts!$K$5:$K$404,"Offered")))</f>
        <v/>
      </c>
      <c r="G193" s="18">
        <f>IF(OR(D193="",E193=""),"",MAX(0,D193-E193))</f>
        <v/>
      </c>
      <c r="H193" s="19">
        <f>IF(OR(D193="",E193=""),"",IF(E193&lt;D193,"Short "&amp;(D193-E193),IF(E193&gt;D193,"Over by "&amp;(E193-D193),"Covered")))</f>
        <v/>
      </c>
    </row>
    <row r="194">
      <c r="A194" s="20" t="n"/>
      <c r="B194" s="14" t="n"/>
      <c r="C194" s="14" t="n"/>
      <c r="D194" s="23" t="n"/>
      <c r="E194" s="18">
        <f>IF(OR(A194="",C194=""),"",IF(B194="",COUNTIFS(Shifts!$A$5:$A$404,A194,Shifts!$E$5:$E$404,C194,Shifts!$P$5:$P$404,1),COUNTIFS(Shifts!$A$5:$A$404,A194,Shifts!$C$5:$C$404,B194,Shifts!$E$5:$E$404,C194,Shifts!$P$5:$P$404,1)))</f>
        <v/>
      </c>
      <c r="F194" s="18">
        <f>IF(OR(A194="",C194=""),"",IF(B194="",COUNTIFS(Shifts!$A$5:$A$404,A194,Shifts!$E$5:$E$404,C194,Shifts!$K$5:$K$404,"Offered"),COUNTIFS(Shifts!$A$5:$A$404,A194,Shifts!$C$5:$C$404,B194,Shifts!$E$5:$E$404,C194,Shifts!$K$5:$K$404,"Offered")))</f>
        <v/>
      </c>
      <c r="G194" s="18">
        <f>IF(OR(D194="",E194=""),"",MAX(0,D194-E194))</f>
        <v/>
      </c>
      <c r="H194" s="19">
        <f>IF(OR(D194="",E194=""),"",IF(E194&lt;D194,"Short "&amp;(D194-E194),IF(E194&gt;D194,"Over by "&amp;(E194-D194),"Covered")))</f>
        <v/>
      </c>
    </row>
    <row r="195">
      <c r="A195" s="20" t="n"/>
      <c r="B195" s="14" t="n"/>
      <c r="C195" s="14" t="n"/>
      <c r="D195" s="23" t="n"/>
      <c r="E195" s="18">
        <f>IF(OR(A195="",C195=""),"",IF(B195="",COUNTIFS(Shifts!$A$5:$A$404,A195,Shifts!$E$5:$E$404,C195,Shifts!$P$5:$P$404,1),COUNTIFS(Shifts!$A$5:$A$404,A195,Shifts!$C$5:$C$404,B195,Shifts!$E$5:$E$404,C195,Shifts!$P$5:$P$404,1)))</f>
        <v/>
      </c>
      <c r="F195" s="18">
        <f>IF(OR(A195="",C195=""),"",IF(B195="",COUNTIFS(Shifts!$A$5:$A$404,A195,Shifts!$E$5:$E$404,C195,Shifts!$K$5:$K$404,"Offered"),COUNTIFS(Shifts!$A$5:$A$404,A195,Shifts!$C$5:$C$404,B195,Shifts!$E$5:$E$404,C195,Shifts!$K$5:$K$404,"Offered")))</f>
        <v/>
      </c>
      <c r="G195" s="18">
        <f>IF(OR(D195="",E195=""),"",MAX(0,D195-E195))</f>
        <v/>
      </c>
      <c r="H195" s="19">
        <f>IF(OR(D195="",E195=""),"",IF(E195&lt;D195,"Short "&amp;(D195-E195),IF(E195&gt;D195,"Over by "&amp;(E195-D195),"Covered")))</f>
        <v/>
      </c>
    </row>
    <row r="196">
      <c r="A196" s="20" t="n"/>
      <c r="B196" s="14" t="n"/>
      <c r="C196" s="14" t="n"/>
      <c r="D196" s="23" t="n"/>
      <c r="E196" s="18">
        <f>IF(OR(A196="",C196=""),"",IF(B196="",COUNTIFS(Shifts!$A$5:$A$404,A196,Shifts!$E$5:$E$404,C196,Shifts!$P$5:$P$404,1),COUNTIFS(Shifts!$A$5:$A$404,A196,Shifts!$C$5:$C$404,B196,Shifts!$E$5:$E$404,C196,Shifts!$P$5:$P$404,1)))</f>
        <v/>
      </c>
      <c r="F196" s="18">
        <f>IF(OR(A196="",C196=""),"",IF(B196="",COUNTIFS(Shifts!$A$5:$A$404,A196,Shifts!$E$5:$E$404,C196,Shifts!$K$5:$K$404,"Offered"),COUNTIFS(Shifts!$A$5:$A$404,A196,Shifts!$C$5:$C$404,B196,Shifts!$E$5:$E$404,C196,Shifts!$K$5:$K$404,"Offered")))</f>
        <v/>
      </c>
      <c r="G196" s="18">
        <f>IF(OR(D196="",E196=""),"",MAX(0,D196-E196))</f>
        <v/>
      </c>
      <c r="H196" s="19">
        <f>IF(OR(D196="",E196=""),"",IF(E196&lt;D196,"Short "&amp;(D196-E196),IF(E196&gt;D196,"Over by "&amp;(E196-D196),"Covered")))</f>
        <v/>
      </c>
    </row>
    <row r="197">
      <c r="A197" s="20" t="n"/>
      <c r="B197" s="14" t="n"/>
      <c r="C197" s="14" t="n"/>
      <c r="D197" s="23" t="n"/>
      <c r="E197" s="18">
        <f>IF(OR(A197="",C197=""),"",IF(B197="",COUNTIFS(Shifts!$A$5:$A$404,A197,Shifts!$E$5:$E$404,C197,Shifts!$P$5:$P$404,1),COUNTIFS(Shifts!$A$5:$A$404,A197,Shifts!$C$5:$C$404,B197,Shifts!$E$5:$E$404,C197,Shifts!$P$5:$P$404,1)))</f>
        <v/>
      </c>
      <c r="F197" s="18">
        <f>IF(OR(A197="",C197=""),"",IF(B197="",COUNTIFS(Shifts!$A$5:$A$404,A197,Shifts!$E$5:$E$404,C197,Shifts!$K$5:$K$404,"Offered"),COUNTIFS(Shifts!$A$5:$A$404,A197,Shifts!$C$5:$C$404,B197,Shifts!$E$5:$E$404,C197,Shifts!$K$5:$K$404,"Offered")))</f>
        <v/>
      </c>
      <c r="G197" s="18">
        <f>IF(OR(D197="",E197=""),"",MAX(0,D197-E197))</f>
        <v/>
      </c>
      <c r="H197" s="19">
        <f>IF(OR(D197="",E197=""),"",IF(E197&lt;D197,"Short "&amp;(D197-E197),IF(E197&gt;D197,"Over by "&amp;(E197-D197),"Covered")))</f>
        <v/>
      </c>
    </row>
    <row r="198">
      <c r="A198" s="20" t="n"/>
      <c r="B198" s="14" t="n"/>
      <c r="C198" s="14" t="n"/>
      <c r="D198" s="23" t="n"/>
      <c r="E198" s="18">
        <f>IF(OR(A198="",C198=""),"",IF(B198="",COUNTIFS(Shifts!$A$5:$A$404,A198,Shifts!$E$5:$E$404,C198,Shifts!$P$5:$P$404,1),COUNTIFS(Shifts!$A$5:$A$404,A198,Shifts!$C$5:$C$404,B198,Shifts!$E$5:$E$404,C198,Shifts!$P$5:$P$404,1)))</f>
        <v/>
      </c>
      <c r="F198" s="18">
        <f>IF(OR(A198="",C198=""),"",IF(B198="",COUNTIFS(Shifts!$A$5:$A$404,A198,Shifts!$E$5:$E$404,C198,Shifts!$K$5:$K$404,"Offered"),COUNTIFS(Shifts!$A$5:$A$404,A198,Shifts!$C$5:$C$404,B198,Shifts!$E$5:$E$404,C198,Shifts!$K$5:$K$404,"Offered")))</f>
        <v/>
      </c>
      <c r="G198" s="18">
        <f>IF(OR(D198="",E198=""),"",MAX(0,D198-E198))</f>
        <v/>
      </c>
      <c r="H198" s="19">
        <f>IF(OR(D198="",E198=""),"",IF(E198&lt;D198,"Short "&amp;(D198-E198),IF(E198&gt;D198,"Over by "&amp;(E198-D198),"Covered")))</f>
        <v/>
      </c>
    </row>
    <row r="199">
      <c r="A199" s="20" t="n"/>
      <c r="B199" s="14" t="n"/>
      <c r="C199" s="14" t="n"/>
      <c r="D199" s="23" t="n"/>
      <c r="E199" s="18">
        <f>IF(OR(A199="",C199=""),"",IF(B199="",COUNTIFS(Shifts!$A$5:$A$404,A199,Shifts!$E$5:$E$404,C199,Shifts!$P$5:$P$404,1),COUNTIFS(Shifts!$A$5:$A$404,A199,Shifts!$C$5:$C$404,B199,Shifts!$E$5:$E$404,C199,Shifts!$P$5:$P$404,1)))</f>
        <v/>
      </c>
      <c r="F199" s="18">
        <f>IF(OR(A199="",C199=""),"",IF(B199="",COUNTIFS(Shifts!$A$5:$A$404,A199,Shifts!$E$5:$E$404,C199,Shifts!$K$5:$K$404,"Offered"),COUNTIFS(Shifts!$A$5:$A$404,A199,Shifts!$C$5:$C$404,B199,Shifts!$E$5:$E$404,C199,Shifts!$K$5:$K$404,"Offered")))</f>
        <v/>
      </c>
      <c r="G199" s="18">
        <f>IF(OR(D199="",E199=""),"",MAX(0,D199-E199))</f>
        <v/>
      </c>
      <c r="H199" s="19">
        <f>IF(OR(D199="",E199=""),"",IF(E199&lt;D199,"Short "&amp;(D199-E199),IF(E199&gt;D199,"Over by "&amp;(E199-D199),"Covered")))</f>
        <v/>
      </c>
    </row>
    <row r="200">
      <c r="A200" s="20" t="n"/>
      <c r="B200" s="14" t="n"/>
      <c r="C200" s="14" t="n"/>
      <c r="D200" s="23" t="n"/>
      <c r="E200" s="18">
        <f>IF(OR(A200="",C200=""),"",IF(B200="",COUNTIFS(Shifts!$A$5:$A$404,A200,Shifts!$E$5:$E$404,C200,Shifts!$P$5:$P$404,1),COUNTIFS(Shifts!$A$5:$A$404,A200,Shifts!$C$5:$C$404,B200,Shifts!$E$5:$E$404,C200,Shifts!$P$5:$P$404,1)))</f>
        <v/>
      </c>
      <c r="F200" s="18">
        <f>IF(OR(A200="",C200=""),"",IF(B200="",COUNTIFS(Shifts!$A$5:$A$404,A200,Shifts!$E$5:$E$404,C200,Shifts!$K$5:$K$404,"Offered"),COUNTIFS(Shifts!$A$5:$A$404,A200,Shifts!$C$5:$C$404,B200,Shifts!$E$5:$E$404,C200,Shifts!$K$5:$K$404,"Offered")))</f>
        <v/>
      </c>
      <c r="G200" s="18">
        <f>IF(OR(D200="",E200=""),"",MAX(0,D200-E200))</f>
        <v/>
      </c>
      <c r="H200" s="19">
        <f>IF(OR(D200="",E200=""),"",IF(E200&lt;D200,"Short "&amp;(D200-E200),IF(E200&gt;D200,"Over by "&amp;(E200-D200),"Covered")))</f>
        <v/>
      </c>
    </row>
    <row r="201">
      <c r="A201" s="20" t="n"/>
      <c r="B201" s="14" t="n"/>
      <c r="C201" s="14" t="n"/>
      <c r="D201" s="23" t="n"/>
      <c r="E201" s="18">
        <f>IF(OR(A201="",C201=""),"",IF(B201="",COUNTIFS(Shifts!$A$5:$A$404,A201,Shifts!$E$5:$E$404,C201,Shifts!$P$5:$P$404,1),COUNTIFS(Shifts!$A$5:$A$404,A201,Shifts!$C$5:$C$404,B201,Shifts!$E$5:$E$404,C201,Shifts!$P$5:$P$404,1)))</f>
        <v/>
      </c>
      <c r="F201" s="18">
        <f>IF(OR(A201="",C201=""),"",IF(B201="",COUNTIFS(Shifts!$A$5:$A$404,A201,Shifts!$E$5:$E$404,C201,Shifts!$K$5:$K$404,"Offered"),COUNTIFS(Shifts!$A$5:$A$404,A201,Shifts!$C$5:$C$404,B201,Shifts!$E$5:$E$404,C201,Shifts!$K$5:$K$404,"Offered")))</f>
        <v/>
      </c>
      <c r="G201" s="18">
        <f>IF(OR(D201="",E201=""),"",MAX(0,D201-E201))</f>
        <v/>
      </c>
      <c r="H201" s="19">
        <f>IF(OR(D201="",E201=""),"",IF(E201&lt;D201,"Short "&amp;(D201-E201),IF(E201&gt;D201,"Over by "&amp;(E201-D201),"Covered")))</f>
        <v/>
      </c>
    </row>
    <row r="202">
      <c r="A202" s="20" t="n"/>
      <c r="B202" s="14" t="n"/>
      <c r="C202" s="14" t="n"/>
      <c r="D202" s="23" t="n"/>
      <c r="E202" s="18">
        <f>IF(OR(A202="",C202=""),"",IF(B202="",COUNTIFS(Shifts!$A$5:$A$404,A202,Shifts!$E$5:$E$404,C202,Shifts!$P$5:$P$404,1),COUNTIFS(Shifts!$A$5:$A$404,A202,Shifts!$C$5:$C$404,B202,Shifts!$E$5:$E$404,C202,Shifts!$P$5:$P$404,1)))</f>
        <v/>
      </c>
      <c r="F202" s="18">
        <f>IF(OR(A202="",C202=""),"",IF(B202="",COUNTIFS(Shifts!$A$5:$A$404,A202,Shifts!$E$5:$E$404,C202,Shifts!$K$5:$K$404,"Offered"),COUNTIFS(Shifts!$A$5:$A$404,A202,Shifts!$C$5:$C$404,B202,Shifts!$E$5:$E$404,C202,Shifts!$K$5:$K$404,"Offered")))</f>
        <v/>
      </c>
      <c r="G202" s="18">
        <f>IF(OR(D202="",E202=""),"",MAX(0,D202-E202))</f>
        <v/>
      </c>
      <c r="H202" s="19">
        <f>IF(OR(D202="",E202=""),"",IF(E202&lt;D202,"Short "&amp;(D202-E202),IF(E202&gt;D202,"Over by "&amp;(E202-D202),"Covered")))</f>
        <v/>
      </c>
    </row>
    <row r="203">
      <c r="A203" s="20" t="n"/>
      <c r="B203" s="14" t="n"/>
      <c r="C203" s="14" t="n"/>
      <c r="D203" s="23" t="n"/>
      <c r="E203" s="18">
        <f>IF(OR(A203="",C203=""),"",IF(B203="",COUNTIFS(Shifts!$A$5:$A$404,A203,Shifts!$E$5:$E$404,C203,Shifts!$P$5:$P$404,1),COUNTIFS(Shifts!$A$5:$A$404,A203,Shifts!$C$5:$C$404,B203,Shifts!$E$5:$E$404,C203,Shifts!$P$5:$P$404,1)))</f>
        <v/>
      </c>
      <c r="F203" s="18">
        <f>IF(OR(A203="",C203=""),"",IF(B203="",COUNTIFS(Shifts!$A$5:$A$404,A203,Shifts!$E$5:$E$404,C203,Shifts!$K$5:$K$404,"Offered"),COUNTIFS(Shifts!$A$5:$A$404,A203,Shifts!$C$5:$C$404,B203,Shifts!$E$5:$E$404,C203,Shifts!$K$5:$K$404,"Offered")))</f>
        <v/>
      </c>
      <c r="G203" s="18">
        <f>IF(OR(D203="",E203=""),"",MAX(0,D203-E203))</f>
        <v/>
      </c>
      <c r="H203" s="19">
        <f>IF(OR(D203="",E203=""),"",IF(E203&lt;D203,"Short "&amp;(D203-E203),IF(E203&gt;D203,"Over by "&amp;(E203-D203),"Covered")))</f>
        <v/>
      </c>
    </row>
    <row r="204">
      <c r="A204" s="20" t="n"/>
      <c r="B204" s="14" t="n"/>
      <c r="C204" s="14" t="n"/>
      <c r="D204" s="23" t="n"/>
      <c r="E204" s="18">
        <f>IF(OR(A204="",C204=""),"",IF(B204="",COUNTIFS(Shifts!$A$5:$A$404,A204,Shifts!$E$5:$E$404,C204,Shifts!$P$5:$P$404,1),COUNTIFS(Shifts!$A$5:$A$404,A204,Shifts!$C$5:$C$404,B204,Shifts!$E$5:$E$404,C204,Shifts!$P$5:$P$404,1)))</f>
        <v/>
      </c>
      <c r="F204" s="18">
        <f>IF(OR(A204="",C204=""),"",IF(B204="",COUNTIFS(Shifts!$A$5:$A$404,A204,Shifts!$E$5:$E$404,C204,Shifts!$K$5:$K$404,"Offered"),COUNTIFS(Shifts!$A$5:$A$404,A204,Shifts!$C$5:$C$404,B204,Shifts!$E$5:$E$404,C204,Shifts!$K$5:$K$404,"Offered")))</f>
        <v/>
      </c>
      <c r="G204" s="18">
        <f>IF(OR(D204="",E204=""),"",MAX(0,D204-E204))</f>
        <v/>
      </c>
      <c r="H204" s="19">
        <f>IF(OR(D204="",E204=""),"",IF(E204&lt;D204,"Short "&amp;(D204-E204),IF(E204&gt;D204,"Over by "&amp;(E204-D204),"Covered")))</f>
        <v/>
      </c>
    </row>
    <row r="205">
      <c r="A205" s="20" t="n"/>
      <c r="B205" s="14" t="n"/>
      <c r="C205" s="14" t="n"/>
      <c r="D205" s="23" t="n"/>
      <c r="E205" s="18">
        <f>IF(OR(A205="",C205=""),"",IF(B205="",COUNTIFS(Shifts!$A$5:$A$404,A205,Shifts!$E$5:$E$404,C205,Shifts!$P$5:$P$404,1),COUNTIFS(Shifts!$A$5:$A$404,A205,Shifts!$C$5:$C$404,B205,Shifts!$E$5:$E$404,C205,Shifts!$P$5:$P$404,1)))</f>
        <v/>
      </c>
      <c r="F205" s="18">
        <f>IF(OR(A205="",C205=""),"",IF(B205="",COUNTIFS(Shifts!$A$5:$A$404,A205,Shifts!$E$5:$E$404,C205,Shifts!$K$5:$K$404,"Offered"),COUNTIFS(Shifts!$A$5:$A$404,A205,Shifts!$C$5:$C$404,B205,Shifts!$E$5:$E$404,C205,Shifts!$K$5:$K$404,"Offered")))</f>
        <v/>
      </c>
      <c r="G205" s="18">
        <f>IF(OR(D205="",E205=""),"",MAX(0,D205-E205))</f>
        <v/>
      </c>
      <c r="H205" s="19">
        <f>IF(OR(D205="",E205=""),"",IF(E205&lt;D205,"Short "&amp;(D205-E205),IF(E205&gt;D205,"Over by "&amp;(E205-D205),"Covered")))</f>
        <v/>
      </c>
    </row>
    <row r="206">
      <c r="A206" s="20" t="n"/>
      <c r="B206" s="14" t="n"/>
      <c r="C206" s="14" t="n"/>
      <c r="D206" s="23" t="n"/>
      <c r="E206" s="18">
        <f>IF(OR(A206="",C206=""),"",IF(B206="",COUNTIFS(Shifts!$A$5:$A$404,A206,Shifts!$E$5:$E$404,C206,Shifts!$P$5:$P$404,1),COUNTIFS(Shifts!$A$5:$A$404,A206,Shifts!$C$5:$C$404,B206,Shifts!$E$5:$E$404,C206,Shifts!$P$5:$P$404,1)))</f>
        <v/>
      </c>
      <c r="F206" s="18">
        <f>IF(OR(A206="",C206=""),"",IF(B206="",COUNTIFS(Shifts!$A$5:$A$404,A206,Shifts!$E$5:$E$404,C206,Shifts!$K$5:$K$404,"Offered"),COUNTIFS(Shifts!$A$5:$A$404,A206,Shifts!$C$5:$C$404,B206,Shifts!$E$5:$E$404,C206,Shifts!$K$5:$K$404,"Offered")))</f>
        <v/>
      </c>
      <c r="G206" s="18">
        <f>IF(OR(D206="",E206=""),"",MAX(0,D206-E206))</f>
        <v/>
      </c>
      <c r="H206" s="19">
        <f>IF(OR(D206="",E206=""),"",IF(E206&lt;D206,"Short "&amp;(D206-E206),IF(E206&gt;D206,"Over by "&amp;(E206-D206),"Covered")))</f>
        <v/>
      </c>
    </row>
    <row r="207">
      <c r="A207" s="20" t="n"/>
      <c r="B207" s="14" t="n"/>
      <c r="C207" s="14" t="n"/>
      <c r="D207" s="23" t="n"/>
      <c r="E207" s="18">
        <f>IF(OR(A207="",C207=""),"",IF(B207="",COUNTIFS(Shifts!$A$5:$A$404,A207,Shifts!$E$5:$E$404,C207,Shifts!$P$5:$P$404,1),COUNTIFS(Shifts!$A$5:$A$404,A207,Shifts!$C$5:$C$404,B207,Shifts!$E$5:$E$404,C207,Shifts!$P$5:$P$404,1)))</f>
        <v/>
      </c>
      <c r="F207" s="18">
        <f>IF(OR(A207="",C207=""),"",IF(B207="",COUNTIFS(Shifts!$A$5:$A$404,A207,Shifts!$E$5:$E$404,C207,Shifts!$K$5:$K$404,"Offered"),COUNTIFS(Shifts!$A$5:$A$404,A207,Shifts!$C$5:$C$404,B207,Shifts!$E$5:$E$404,C207,Shifts!$K$5:$K$404,"Offered")))</f>
        <v/>
      </c>
      <c r="G207" s="18">
        <f>IF(OR(D207="",E207=""),"",MAX(0,D207-E207))</f>
        <v/>
      </c>
      <c r="H207" s="19">
        <f>IF(OR(D207="",E207=""),"",IF(E207&lt;D207,"Short "&amp;(D207-E207),IF(E207&gt;D207,"Over by "&amp;(E207-D207),"Covered")))</f>
        <v/>
      </c>
    </row>
  </sheetData>
  <autoFilter ref="A7:H207"/>
  <mergeCells count="1">
    <mergeCell ref="A2:H2"/>
  </mergeCells>
  <conditionalFormatting sqref="H8:H207">
    <cfRule type="expression" priority="1" dxfId="0">
      <formula>LEFT(H8,5)="Short"</formula>
    </cfRule>
    <cfRule type="expression" priority="2" dxfId="3">
      <formula>H8="Covered"</formula>
    </cfRule>
    <cfRule type="expression" priority="3" dxfId="1">
      <formula>LEFT(H8,4)="Over"</formula>
    </cfRule>
  </conditionalFormatting>
  <dataValidations count="2">
    <dataValidation sqref="C8:C207" showDropDown="0" showInputMessage="0" showErrorMessage="1" allowBlank="1" errorTitle="Not in the list" error="Pick a value from the list (edit the lists on the Lists tab)." type="list">
      <formula1>Lists!$A$5:$A$34</formula1>
    </dataValidation>
    <dataValidation sqref="D8:D207" showDropDown="0" showInputMessage="0" showErrorMessage="1" allowBlank="1" error="Headcount, a whole number." type="whole" operator="between">
      <formula1>0</formula1>
      <formula2>1000</formula2>
    </dataValidation>
  </dataValidations>
  <pageMargins left="0.4" right="0.4" top="0.5" bottom="0.5" header="0.5" footer="0.5"/>
  <pageSetup orientation="portrait" paperSize="1" fitToHeight="0" fitToWidth="1"/>
  <headerFooter>
    <oddHeader/>
    <oddFooter>&amp;L&amp;8staffli.io/tools&amp;R&amp;8Page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L206"/>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20" customWidth="1" min="1" max="1"/>
    <col width="17" customWidth="1" min="2" max="2"/>
    <col width="8" customWidth="1" min="3" max="3"/>
    <col width="10" customWidth="1" min="4" max="4"/>
    <col width="10" customWidth="1" min="5" max="5"/>
    <col width="10" customWidth="1" min="6" max="6"/>
    <col width="10" customWidth="1" min="7" max="7"/>
    <col width="10" customWidth="1" min="8" max="8"/>
    <col width="10" customWidth="1" min="9" max="9"/>
    <col width="13" customWidth="1" min="10" max="10"/>
    <col width="13" customWidth="1" min="11" max="11"/>
    <col width="46" customWidth="1" min="12" max="12"/>
  </cols>
  <sheetData>
    <row r="1" ht="26" customHeight="1">
      <c r="A1" s="12" t="inlineStr">
        <is>
          <t>Hours</t>
        </is>
      </c>
    </row>
    <row r="2" ht="18" customHeight="1">
      <c r="A2" s="2" t="inlineStr">
        <is>
          <t>Counted shifts only (Confirmed and Completed). Set the first day of your workweek below. Not legal advice: check your state's overtime rules.</t>
        </is>
      </c>
    </row>
    <row r="3">
      <c r="A3" s="31" t="inlineStr">
        <is>
          <t>Workweek starts on</t>
        </is>
      </c>
      <c r="C3" s="32" t="n">
        <v>46335</v>
      </c>
      <c r="E3" s="2">
        <f>"Week 1: "&amp;TEXT(C3,"mmm d")&amp;" to "&amp;TEXT(C3+6,"mmm d")&amp;"   Week 2: "&amp;TEXT(C3+7,"mmm d")&amp;" to "&amp;TEXT(C3+13,"mmm d")</f>
        <v/>
      </c>
    </row>
    <row r="4">
      <c r="A4" s="31" t="inlineStr">
        <is>
          <t>Officers over 40 h</t>
        </is>
      </c>
      <c r="C4" s="33">
        <f>COUNTIF(F7:F206,"&gt;0")+COUNTIF(H7:H206,"&gt;0")</f>
        <v/>
      </c>
      <c r="E4" s="34" t="inlineStr">
        <is>
          <t>Week 1 and week 2 counted separately: an officer over 40 in both weeks counts twice.</t>
        </is>
      </c>
    </row>
    <row r="5"/>
    <row r="6" ht="32" customHeight="1">
      <c r="A6" s="13" t="inlineStr">
        <is>
          <t>Officer</t>
        </is>
      </c>
      <c r="B6" s="13" t="inlineStr">
        <is>
          <t>Primary role</t>
        </is>
      </c>
      <c r="C6" s="13" t="inlineStr">
        <is>
          <t>Shifts</t>
        </is>
      </c>
      <c r="D6" s="13" t="inlineStr">
        <is>
          <t>Total hours</t>
        </is>
      </c>
      <c r="E6" s="13" t="inlineStr">
        <is>
          <t>Week 1 hours</t>
        </is>
      </c>
      <c r="F6" s="13" t="inlineStr">
        <is>
          <t>Week 1 over 40</t>
        </is>
      </c>
      <c r="G6" s="13" t="inlineStr">
        <is>
          <t>Week 2 hours</t>
        </is>
      </c>
      <c r="H6" s="13" t="inlineStr">
        <is>
          <t>Week 2 over 40</t>
        </is>
      </c>
      <c r="I6" s="13" t="inlineStr">
        <is>
          <t>Longest day (h)</t>
        </is>
      </c>
      <c r="J6" s="13" t="inlineStr">
        <is>
          <t>Pay at straight time</t>
        </is>
      </c>
      <c r="K6" s="13" t="inlineStr">
        <is>
          <t>Overtime premium (est.)</t>
        </is>
      </c>
      <c r="L6" s="13" t="inlineStr">
        <is>
          <t>Flags</t>
        </is>
      </c>
    </row>
    <row r="7">
      <c r="A7" s="35">
        <f>IF(Roster!A5="","",Roster!A5)</f>
        <v/>
      </c>
      <c r="B7" s="19">
        <f>IF(A7="","",Roster!B5&amp;"")</f>
        <v/>
      </c>
      <c r="C7" s="18">
        <f>IF(A7="","",COUNTIFS(Shifts!$J$5:$J$404,A7,Shifts!$P$5:$P$404,1))</f>
        <v/>
      </c>
      <c r="D7" s="24">
        <f>IF(A7="","",SUMIFS(Shifts!$I$5:$I$404,Shifts!$J$5:$J$404,A7,Shifts!$P$5:$P$404,1))</f>
        <v/>
      </c>
      <c r="E7" s="24">
        <f>IF(A7="","",SUMIFS(Shifts!$I$5:$I$404,Shifts!$J$5:$J$404,A7,Shifts!$P$5:$P$404,1,Shifts!$A$5:$A$404,"&gt;="&amp;$C$3,Shifts!$A$5:$A$404,"&lt;"&amp;($C$3+7)))</f>
        <v/>
      </c>
      <c r="F7" s="24">
        <f>IF(A7="","",MAX(0,E7-40))</f>
        <v/>
      </c>
      <c r="G7" s="24">
        <f>IF(A7="","",SUMIFS(Shifts!$I$5:$I$404,Shifts!$J$5:$J$404,A7,Shifts!$P$5:$P$404,1,Shifts!$A$5:$A$404,"&gt;="&amp;($C$3+7),Shifts!$A$5:$A$404,"&lt;"&amp;($C$3+14)))</f>
        <v/>
      </c>
      <c r="H7" s="24">
        <f>IF(A7="","",MAX(0,G7-40))</f>
        <v/>
      </c>
      <c r="I7" s="24">
        <f>IF(A7="","",MAXIFS(Shifts!$N$5:$N$404,Shifts!$J$5:$J$404,A7))</f>
        <v/>
      </c>
      <c r="J7" s="26">
        <f>IF(A7="","",SUMIFS(Shifts!$M$5:$M$404,Shifts!$J$5:$J$404,A7,Shifts!$P$5:$P$404,1))</f>
        <v/>
      </c>
      <c r="K7" s="26">
        <f>IF(OR(A7="",D7=0),"",ROUND((F7+H7)*0.5*J7/D7,2))</f>
        <v/>
      </c>
      <c r="L7" s="19">
        <f>IF(A7="","",TRIM(IF(F7+H7&gt;0,"Over 40 h in a week. ","")&amp;IF(I7&gt;12,"Day over 12 h (Colorado overtime, California double time). ",IF(I7&gt;8,"Day over 8 h (daily overtime in CA, AK, NV). ",""))))</f>
        <v/>
      </c>
    </row>
    <row r="8">
      <c r="A8" s="35">
        <f>IF(Roster!A6="","",Roster!A6)</f>
        <v/>
      </c>
      <c r="B8" s="19">
        <f>IF(A8="","",Roster!B6&amp;"")</f>
        <v/>
      </c>
      <c r="C8" s="18">
        <f>IF(A8="","",COUNTIFS(Shifts!$J$5:$J$404,A8,Shifts!$P$5:$P$404,1))</f>
        <v/>
      </c>
      <c r="D8" s="24">
        <f>IF(A8="","",SUMIFS(Shifts!$I$5:$I$404,Shifts!$J$5:$J$404,A8,Shifts!$P$5:$P$404,1))</f>
        <v/>
      </c>
      <c r="E8" s="24">
        <f>IF(A8="","",SUMIFS(Shifts!$I$5:$I$404,Shifts!$J$5:$J$404,A8,Shifts!$P$5:$P$404,1,Shifts!$A$5:$A$404,"&gt;="&amp;$C$3,Shifts!$A$5:$A$404,"&lt;"&amp;($C$3+7)))</f>
        <v/>
      </c>
      <c r="F8" s="24">
        <f>IF(A8="","",MAX(0,E8-40))</f>
        <v/>
      </c>
      <c r="G8" s="24">
        <f>IF(A8="","",SUMIFS(Shifts!$I$5:$I$404,Shifts!$J$5:$J$404,A8,Shifts!$P$5:$P$404,1,Shifts!$A$5:$A$404,"&gt;="&amp;($C$3+7),Shifts!$A$5:$A$404,"&lt;"&amp;($C$3+14)))</f>
        <v/>
      </c>
      <c r="H8" s="24">
        <f>IF(A8="","",MAX(0,G8-40))</f>
        <v/>
      </c>
      <c r="I8" s="24">
        <f>IF(A8="","",MAXIFS(Shifts!$N$5:$N$404,Shifts!$J$5:$J$404,A8))</f>
        <v/>
      </c>
      <c r="J8" s="26">
        <f>IF(A8="","",SUMIFS(Shifts!$M$5:$M$404,Shifts!$J$5:$J$404,A8,Shifts!$P$5:$P$404,1))</f>
        <v/>
      </c>
      <c r="K8" s="26">
        <f>IF(OR(A8="",D8=0),"",ROUND((F8+H8)*0.5*J8/D8,2))</f>
        <v/>
      </c>
      <c r="L8" s="19">
        <f>IF(A8="","",TRIM(IF(F8+H8&gt;0,"Over 40 h in a week. ","")&amp;IF(I8&gt;12,"Day over 12 h (Colorado overtime, California double time). ",IF(I8&gt;8,"Day over 8 h (daily overtime in CA, AK, NV). ",""))))</f>
        <v/>
      </c>
    </row>
    <row r="9">
      <c r="A9" s="35">
        <f>IF(Roster!A7="","",Roster!A7)</f>
        <v/>
      </c>
      <c r="B9" s="19">
        <f>IF(A9="","",Roster!B7&amp;"")</f>
        <v/>
      </c>
      <c r="C9" s="18">
        <f>IF(A9="","",COUNTIFS(Shifts!$J$5:$J$404,A9,Shifts!$P$5:$P$404,1))</f>
        <v/>
      </c>
      <c r="D9" s="24">
        <f>IF(A9="","",SUMIFS(Shifts!$I$5:$I$404,Shifts!$J$5:$J$404,A9,Shifts!$P$5:$P$404,1))</f>
        <v/>
      </c>
      <c r="E9" s="24">
        <f>IF(A9="","",SUMIFS(Shifts!$I$5:$I$404,Shifts!$J$5:$J$404,A9,Shifts!$P$5:$P$404,1,Shifts!$A$5:$A$404,"&gt;="&amp;$C$3,Shifts!$A$5:$A$404,"&lt;"&amp;($C$3+7)))</f>
        <v/>
      </c>
      <c r="F9" s="24">
        <f>IF(A9="","",MAX(0,E9-40))</f>
        <v/>
      </c>
      <c r="G9" s="24">
        <f>IF(A9="","",SUMIFS(Shifts!$I$5:$I$404,Shifts!$J$5:$J$404,A9,Shifts!$P$5:$P$404,1,Shifts!$A$5:$A$404,"&gt;="&amp;($C$3+7),Shifts!$A$5:$A$404,"&lt;"&amp;($C$3+14)))</f>
        <v/>
      </c>
      <c r="H9" s="24">
        <f>IF(A9="","",MAX(0,G9-40))</f>
        <v/>
      </c>
      <c r="I9" s="24">
        <f>IF(A9="","",MAXIFS(Shifts!$N$5:$N$404,Shifts!$J$5:$J$404,A9))</f>
        <v/>
      </c>
      <c r="J9" s="26">
        <f>IF(A9="","",SUMIFS(Shifts!$M$5:$M$404,Shifts!$J$5:$J$404,A9,Shifts!$P$5:$P$404,1))</f>
        <v/>
      </c>
      <c r="K9" s="26">
        <f>IF(OR(A9="",D9=0),"",ROUND((F9+H9)*0.5*J9/D9,2))</f>
        <v/>
      </c>
      <c r="L9" s="19">
        <f>IF(A9="","",TRIM(IF(F9+H9&gt;0,"Over 40 h in a week. ","")&amp;IF(I9&gt;12,"Day over 12 h (Colorado overtime, California double time). ",IF(I9&gt;8,"Day over 8 h (daily overtime in CA, AK, NV). ",""))))</f>
        <v/>
      </c>
    </row>
    <row r="10">
      <c r="A10" s="35">
        <f>IF(Roster!A8="","",Roster!A8)</f>
        <v/>
      </c>
      <c r="B10" s="19">
        <f>IF(A10="","",Roster!B8&amp;"")</f>
        <v/>
      </c>
      <c r="C10" s="18">
        <f>IF(A10="","",COUNTIFS(Shifts!$J$5:$J$404,A10,Shifts!$P$5:$P$404,1))</f>
        <v/>
      </c>
      <c r="D10" s="24">
        <f>IF(A10="","",SUMIFS(Shifts!$I$5:$I$404,Shifts!$J$5:$J$404,A10,Shifts!$P$5:$P$404,1))</f>
        <v/>
      </c>
      <c r="E10" s="24">
        <f>IF(A10="","",SUMIFS(Shifts!$I$5:$I$404,Shifts!$J$5:$J$404,A10,Shifts!$P$5:$P$404,1,Shifts!$A$5:$A$404,"&gt;="&amp;$C$3,Shifts!$A$5:$A$404,"&lt;"&amp;($C$3+7)))</f>
        <v/>
      </c>
      <c r="F10" s="24">
        <f>IF(A10="","",MAX(0,E10-40))</f>
        <v/>
      </c>
      <c r="G10" s="24">
        <f>IF(A10="","",SUMIFS(Shifts!$I$5:$I$404,Shifts!$J$5:$J$404,A10,Shifts!$P$5:$P$404,1,Shifts!$A$5:$A$404,"&gt;="&amp;($C$3+7),Shifts!$A$5:$A$404,"&lt;"&amp;($C$3+14)))</f>
        <v/>
      </c>
      <c r="H10" s="24">
        <f>IF(A10="","",MAX(0,G10-40))</f>
        <v/>
      </c>
      <c r="I10" s="24">
        <f>IF(A10="","",MAXIFS(Shifts!$N$5:$N$404,Shifts!$J$5:$J$404,A10))</f>
        <v/>
      </c>
      <c r="J10" s="26">
        <f>IF(A10="","",SUMIFS(Shifts!$M$5:$M$404,Shifts!$J$5:$J$404,A10,Shifts!$P$5:$P$404,1))</f>
        <v/>
      </c>
      <c r="K10" s="26">
        <f>IF(OR(A10="",D10=0),"",ROUND((F10+H10)*0.5*J10/D10,2))</f>
        <v/>
      </c>
      <c r="L10" s="19">
        <f>IF(A10="","",TRIM(IF(F10+H10&gt;0,"Over 40 h in a week. ","")&amp;IF(I10&gt;12,"Day over 12 h (Colorado overtime, California double time). ",IF(I10&gt;8,"Day over 8 h (daily overtime in CA, AK, NV). ",""))))</f>
        <v/>
      </c>
    </row>
    <row r="11">
      <c r="A11" s="35">
        <f>IF(Roster!A9="","",Roster!A9)</f>
        <v/>
      </c>
      <c r="B11" s="19">
        <f>IF(A11="","",Roster!B9&amp;"")</f>
        <v/>
      </c>
      <c r="C11" s="18">
        <f>IF(A11="","",COUNTIFS(Shifts!$J$5:$J$404,A11,Shifts!$P$5:$P$404,1))</f>
        <v/>
      </c>
      <c r="D11" s="24">
        <f>IF(A11="","",SUMIFS(Shifts!$I$5:$I$404,Shifts!$J$5:$J$404,A11,Shifts!$P$5:$P$404,1))</f>
        <v/>
      </c>
      <c r="E11" s="24">
        <f>IF(A11="","",SUMIFS(Shifts!$I$5:$I$404,Shifts!$J$5:$J$404,A11,Shifts!$P$5:$P$404,1,Shifts!$A$5:$A$404,"&gt;="&amp;$C$3,Shifts!$A$5:$A$404,"&lt;"&amp;($C$3+7)))</f>
        <v/>
      </c>
      <c r="F11" s="24">
        <f>IF(A11="","",MAX(0,E11-40))</f>
        <v/>
      </c>
      <c r="G11" s="24">
        <f>IF(A11="","",SUMIFS(Shifts!$I$5:$I$404,Shifts!$J$5:$J$404,A11,Shifts!$P$5:$P$404,1,Shifts!$A$5:$A$404,"&gt;="&amp;($C$3+7),Shifts!$A$5:$A$404,"&lt;"&amp;($C$3+14)))</f>
        <v/>
      </c>
      <c r="H11" s="24">
        <f>IF(A11="","",MAX(0,G11-40))</f>
        <v/>
      </c>
      <c r="I11" s="24">
        <f>IF(A11="","",MAXIFS(Shifts!$N$5:$N$404,Shifts!$J$5:$J$404,A11))</f>
        <v/>
      </c>
      <c r="J11" s="26">
        <f>IF(A11="","",SUMIFS(Shifts!$M$5:$M$404,Shifts!$J$5:$J$404,A11,Shifts!$P$5:$P$404,1))</f>
        <v/>
      </c>
      <c r="K11" s="26">
        <f>IF(OR(A11="",D11=0),"",ROUND((F11+H11)*0.5*J11/D11,2))</f>
        <v/>
      </c>
      <c r="L11" s="19">
        <f>IF(A11="","",TRIM(IF(F11+H11&gt;0,"Over 40 h in a week. ","")&amp;IF(I11&gt;12,"Day over 12 h (Colorado overtime, California double time). ",IF(I11&gt;8,"Day over 8 h (daily overtime in CA, AK, NV). ",""))))</f>
        <v/>
      </c>
    </row>
    <row r="12">
      <c r="A12" s="35">
        <f>IF(Roster!A10="","",Roster!A10)</f>
        <v/>
      </c>
      <c r="B12" s="19">
        <f>IF(A12="","",Roster!B10&amp;"")</f>
        <v/>
      </c>
      <c r="C12" s="18">
        <f>IF(A12="","",COUNTIFS(Shifts!$J$5:$J$404,A12,Shifts!$P$5:$P$404,1))</f>
        <v/>
      </c>
      <c r="D12" s="24">
        <f>IF(A12="","",SUMIFS(Shifts!$I$5:$I$404,Shifts!$J$5:$J$404,A12,Shifts!$P$5:$P$404,1))</f>
        <v/>
      </c>
      <c r="E12" s="24">
        <f>IF(A12="","",SUMIFS(Shifts!$I$5:$I$404,Shifts!$J$5:$J$404,A12,Shifts!$P$5:$P$404,1,Shifts!$A$5:$A$404,"&gt;="&amp;$C$3,Shifts!$A$5:$A$404,"&lt;"&amp;($C$3+7)))</f>
        <v/>
      </c>
      <c r="F12" s="24">
        <f>IF(A12="","",MAX(0,E12-40))</f>
        <v/>
      </c>
      <c r="G12" s="24">
        <f>IF(A12="","",SUMIFS(Shifts!$I$5:$I$404,Shifts!$J$5:$J$404,A12,Shifts!$P$5:$P$404,1,Shifts!$A$5:$A$404,"&gt;="&amp;($C$3+7),Shifts!$A$5:$A$404,"&lt;"&amp;($C$3+14)))</f>
        <v/>
      </c>
      <c r="H12" s="24">
        <f>IF(A12="","",MAX(0,G12-40))</f>
        <v/>
      </c>
      <c r="I12" s="24">
        <f>IF(A12="","",MAXIFS(Shifts!$N$5:$N$404,Shifts!$J$5:$J$404,A12))</f>
        <v/>
      </c>
      <c r="J12" s="26">
        <f>IF(A12="","",SUMIFS(Shifts!$M$5:$M$404,Shifts!$J$5:$J$404,A12,Shifts!$P$5:$P$404,1))</f>
        <v/>
      </c>
      <c r="K12" s="26">
        <f>IF(OR(A12="",D12=0),"",ROUND((F12+H12)*0.5*J12/D12,2))</f>
        <v/>
      </c>
      <c r="L12" s="19">
        <f>IF(A12="","",TRIM(IF(F12+H12&gt;0,"Over 40 h in a week. ","")&amp;IF(I12&gt;12,"Day over 12 h (Colorado overtime, California double time). ",IF(I12&gt;8,"Day over 8 h (daily overtime in CA, AK, NV). ",""))))</f>
        <v/>
      </c>
    </row>
    <row r="13">
      <c r="A13" s="35">
        <f>IF(Roster!A11="","",Roster!A11)</f>
        <v/>
      </c>
      <c r="B13" s="19">
        <f>IF(A13="","",Roster!B11&amp;"")</f>
        <v/>
      </c>
      <c r="C13" s="18">
        <f>IF(A13="","",COUNTIFS(Shifts!$J$5:$J$404,A13,Shifts!$P$5:$P$404,1))</f>
        <v/>
      </c>
      <c r="D13" s="24">
        <f>IF(A13="","",SUMIFS(Shifts!$I$5:$I$404,Shifts!$J$5:$J$404,A13,Shifts!$P$5:$P$404,1))</f>
        <v/>
      </c>
      <c r="E13" s="24">
        <f>IF(A13="","",SUMIFS(Shifts!$I$5:$I$404,Shifts!$J$5:$J$404,A13,Shifts!$P$5:$P$404,1,Shifts!$A$5:$A$404,"&gt;="&amp;$C$3,Shifts!$A$5:$A$404,"&lt;"&amp;($C$3+7)))</f>
        <v/>
      </c>
      <c r="F13" s="24">
        <f>IF(A13="","",MAX(0,E13-40))</f>
        <v/>
      </c>
      <c r="G13" s="24">
        <f>IF(A13="","",SUMIFS(Shifts!$I$5:$I$404,Shifts!$J$5:$J$404,A13,Shifts!$P$5:$P$404,1,Shifts!$A$5:$A$404,"&gt;="&amp;($C$3+7),Shifts!$A$5:$A$404,"&lt;"&amp;($C$3+14)))</f>
        <v/>
      </c>
      <c r="H13" s="24">
        <f>IF(A13="","",MAX(0,G13-40))</f>
        <v/>
      </c>
      <c r="I13" s="24">
        <f>IF(A13="","",MAXIFS(Shifts!$N$5:$N$404,Shifts!$J$5:$J$404,A13))</f>
        <v/>
      </c>
      <c r="J13" s="26">
        <f>IF(A13="","",SUMIFS(Shifts!$M$5:$M$404,Shifts!$J$5:$J$404,A13,Shifts!$P$5:$P$404,1))</f>
        <v/>
      </c>
      <c r="K13" s="26">
        <f>IF(OR(A13="",D13=0),"",ROUND((F13+H13)*0.5*J13/D13,2))</f>
        <v/>
      </c>
      <c r="L13" s="19">
        <f>IF(A13="","",TRIM(IF(F13+H13&gt;0,"Over 40 h in a week. ","")&amp;IF(I13&gt;12,"Day over 12 h (Colorado overtime, California double time). ",IF(I13&gt;8,"Day over 8 h (daily overtime in CA, AK, NV). ",""))))</f>
        <v/>
      </c>
    </row>
    <row r="14">
      <c r="A14" s="35">
        <f>IF(Roster!A12="","",Roster!A12)</f>
        <v/>
      </c>
      <c r="B14" s="19">
        <f>IF(A14="","",Roster!B12&amp;"")</f>
        <v/>
      </c>
      <c r="C14" s="18">
        <f>IF(A14="","",COUNTIFS(Shifts!$J$5:$J$404,A14,Shifts!$P$5:$P$404,1))</f>
        <v/>
      </c>
      <c r="D14" s="24">
        <f>IF(A14="","",SUMIFS(Shifts!$I$5:$I$404,Shifts!$J$5:$J$404,A14,Shifts!$P$5:$P$404,1))</f>
        <v/>
      </c>
      <c r="E14" s="24">
        <f>IF(A14="","",SUMIFS(Shifts!$I$5:$I$404,Shifts!$J$5:$J$404,A14,Shifts!$P$5:$P$404,1,Shifts!$A$5:$A$404,"&gt;="&amp;$C$3,Shifts!$A$5:$A$404,"&lt;"&amp;($C$3+7)))</f>
        <v/>
      </c>
      <c r="F14" s="24">
        <f>IF(A14="","",MAX(0,E14-40))</f>
        <v/>
      </c>
      <c r="G14" s="24">
        <f>IF(A14="","",SUMIFS(Shifts!$I$5:$I$404,Shifts!$J$5:$J$404,A14,Shifts!$P$5:$P$404,1,Shifts!$A$5:$A$404,"&gt;="&amp;($C$3+7),Shifts!$A$5:$A$404,"&lt;"&amp;($C$3+14)))</f>
        <v/>
      </c>
      <c r="H14" s="24">
        <f>IF(A14="","",MAX(0,G14-40))</f>
        <v/>
      </c>
      <c r="I14" s="24">
        <f>IF(A14="","",MAXIFS(Shifts!$N$5:$N$404,Shifts!$J$5:$J$404,A14))</f>
        <v/>
      </c>
      <c r="J14" s="26">
        <f>IF(A14="","",SUMIFS(Shifts!$M$5:$M$404,Shifts!$J$5:$J$404,A14,Shifts!$P$5:$P$404,1))</f>
        <v/>
      </c>
      <c r="K14" s="26">
        <f>IF(OR(A14="",D14=0),"",ROUND((F14+H14)*0.5*J14/D14,2))</f>
        <v/>
      </c>
      <c r="L14" s="19">
        <f>IF(A14="","",TRIM(IF(F14+H14&gt;0,"Over 40 h in a week. ","")&amp;IF(I14&gt;12,"Day over 12 h (Colorado overtime, California double time). ",IF(I14&gt;8,"Day over 8 h (daily overtime in CA, AK, NV). ",""))))</f>
        <v/>
      </c>
    </row>
    <row r="15">
      <c r="A15" s="35">
        <f>IF(Roster!A13="","",Roster!A13)</f>
        <v/>
      </c>
      <c r="B15" s="19">
        <f>IF(A15="","",Roster!B13&amp;"")</f>
        <v/>
      </c>
      <c r="C15" s="18">
        <f>IF(A15="","",COUNTIFS(Shifts!$J$5:$J$404,A15,Shifts!$P$5:$P$404,1))</f>
        <v/>
      </c>
      <c r="D15" s="24">
        <f>IF(A15="","",SUMIFS(Shifts!$I$5:$I$404,Shifts!$J$5:$J$404,A15,Shifts!$P$5:$P$404,1))</f>
        <v/>
      </c>
      <c r="E15" s="24">
        <f>IF(A15="","",SUMIFS(Shifts!$I$5:$I$404,Shifts!$J$5:$J$404,A15,Shifts!$P$5:$P$404,1,Shifts!$A$5:$A$404,"&gt;="&amp;$C$3,Shifts!$A$5:$A$404,"&lt;"&amp;($C$3+7)))</f>
        <v/>
      </c>
      <c r="F15" s="24">
        <f>IF(A15="","",MAX(0,E15-40))</f>
        <v/>
      </c>
      <c r="G15" s="24">
        <f>IF(A15="","",SUMIFS(Shifts!$I$5:$I$404,Shifts!$J$5:$J$404,A15,Shifts!$P$5:$P$404,1,Shifts!$A$5:$A$404,"&gt;="&amp;($C$3+7),Shifts!$A$5:$A$404,"&lt;"&amp;($C$3+14)))</f>
        <v/>
      </c>
      <c r="H15" s="24">
        <f>IF(A15="","",MAX(0,G15-40))</f>
        <v/>
      </c>
      <c r="I15" s="24">
        <f>IF(A15="","",MAXIFS(Shifts!$N$5:$N$404,Shifts!$J$5:$J$404,A15))</f>
        <v/>
      </c>
      <c r="J15" s="26">
        <f>IF(A15="","",SUMIFS(Shifts!$M$5:$M$404,Shifts!$J$5:$J$404,A15,Shifts!$P$5:$P$404,1))</f>
        <v/>
      </c>
      <c r="K15" s="26">
        <f>IF(OR(A15="",D15=0),"",ROUND((F15+H15)*0.5*J15/D15,2))</f>
        <v/>
      </c>
      <c r="L15" s="19">
        <f>IF(A15="","",TRIM(IF(F15+H15&gt;0,"Over 40 h in a week. ","")&amp;IF(I15&gt;12,"Day over 12 h (Colorado overtime, California double time). ",IF(I15&gt;8,"Day over 8 h (daily overtime in CA, AK, NV). ",""))))</f>
        <v/>
      </c>
    </row>
    <row r="16">
      <c r="A16" s="35">
        <f>IF(Roster!A14="","",Roster!A14)</f>
        <v/>
      </c>
      <c r="B16" s="19">
        <f>IF(A16="","",Roster!B14&amp;"")</f>
        <v/>
      </c>
      <c r="C16" s="18">
        <f>IF(A16="","",COUNTIFS(Shifts!$J$5:$J$404,A16,Shifts!$P$5:$P$404,1))</f>
        <v/>
      </c>
      <c r="D16" s="24">
        <f>IF(A16="","",SUMIFS(Shifts!$I$5:$I$404,Shifts!$J$5:$J$404,A16,Shifts!$P$5:$P$404,1))</f>
        <v/>
      </c>
      <c r="E16" s="24">
        <f>IF(A16="","",SUMIFS(Shifts!$I$5:$I$404,Shifts!$J$5:$J$404,A16,Shifts!$P$5:$P$404,1,Shifts!$A$5:$A$404,"&gt;="&amp;$C$3,Shifts!$A$5:$A$404,"&lt;"&amp;($C$3+7)))</f>
        <v/>
      </c>
      <c r="F16" s="24">
        <f>IF(A16="","",MAX(0,E16-40))</f>
        <v/>
      </c>
      <c r="G16" s="24">
        <f>IF(A16="","",SUMIFS(Shifts!$I$5:$I$404,Shifts!$J$5:$J$404,A16,Shifts!$P$5:$P$404,1,Shifts!$A$5:$A$404,"&gt;="&amp;($C$3+7),Shifts!$A$5:$A$404,"&lt;"&amp;($C$3+14)))</f>
        <v/>
      </c>
      <c r="H16" s="24">
        <f>IF(A16="","",MAX(0,G16-40))</f>
        <v/>
      </c>
      <c r="I16" s="24">
        <f>IF(A16="","",MAXIFS(Shifts!$N$5:$N$404,Shifts!$J$5:$J$404,A16))</f>
        <v/>
      </c>
      <c r="J16" s="26">
        <f>IF(A16="","",SUMIFS(Shifts!$M$5:$M$404,Shifts!$J$5:$J$404,A16,Shifts!$P$5:$P$404,1))</f>
        <v/>
      </c>
      <c r="K16" s="26">
        <f>IF(OR(A16="",D16=0),"",ROUND((F16+H16)*0.5*J16/D16,2))</f>
        <v/>
      </c>
      <c r="L16" s="19">
        <f>IF(A16="","",TRIM(IF(F16+H16&gt;0,"Over 40 h in a week. ","")&amp;IF(I16&gt;12,"Day over 12 h (Colorado overtime, California double time). ",IF(I16&gt;8,"Day over 8 h (daily overtime in CA, AK, NV). ",""))))</f>
        <v/>
      </c>
    </row>
    <row r="17">
      <c r="A17" s="35">
        <f>IF(Roster!A15="","",Roster!A15)</f>
        <v/>
      </c>
      <c r="B17" s="19">
        <f>IF(A17="","",Roster!B15&amp;"")</f>
        <v/>
      </c>
      <c r="C17" s="18">
        <f>IF(A17="","",COUNTIFS(Shifts!$J$5:$J$404,A17,Shifts!$P$5:$P$404,1))</f>
        <v/>
      </c>
      <c r="D17" s="24">
        <f>IF(A17="","",SUMIFS(Shifts!$I$5:$I$404,Shifts!$J$5:$J$404,A17,Shifts!$P$5:$P$404,1))</f>
        <v/>
      </c>
      <c r="E17" s="24">
        <f>IF(A17="","",SUMIFS(Shifts!$I$5:$I$404,Shifts!$J$5:$J$404,A17,Shifts!$P$5:$P$404,1,Shifts!$A$5:$A$404,"&gt;="&amp;$C$3,Shifts!$A$5:$A$404,"&lt;"&amp;($C$3+7)))</f>
        <v/>
      </c>
      <c r="F17" s="24">
        <f>IF(A17="","",MAX(0,E17-40))</f>
        <v/>
      </c>
      <c r="G17" s="24">
        <f>IF(A17="","",SUMIFS(Shifts!$I$5:$I$404,Shifts!$J$5:$J$404,A17,Shifts!$P$5:$P$404,1,Shifts!$A$5:$A$404,"&gt;="&amp;($C$3+7),Shifts!$A$5:$A$404,"&lt;"&amp;($C$3+14)))</f>
        <v/>
      </c>
      <c r="H17" s="24">
        <f>IF(A17="","",MAX(0,G17-40))</f>
        <v/>
      </c>
      <c r="I17" s="24">
        <f>IF(A17="","",MAXIFS(Shifts!$N$5:$N$404,Shifts!$J$5:$J$404,A17))</f>
        <v/>
      </c>
      <c r="J17" s="26">
        <f>IF(A17="","",SUMIFS(Shifts!$M$5:$M$404,Shifts!$J$5:$J$404,A17,Shifts!$P$5:$P$404,1))</f>
        <v/>
      </c>
      <c r="K17" s="26">
        <f>IF(OR(A17="",D17=0),"",ROUND((F17+H17)*0.5*J17/D17,2))</f>
        <v/>
      </c>
      <c r="L17" s="19">
        <f>IF(A17="","",TRIM(IF(F17+H17&gt;0,"Over 40 h in a week. ","")&amp;IF(I17&gt;12,"Day over 12 h (Colorado overtime, California double time). ",IF(I17&gt;8,"Day over 8 h (daily overtime in CA, AK, NV). ",""))))</f>
        <v/>
      </c>
    </row>
    <row r="18">
      <c r="A18" s="35">
        <f>IF(Roster!A16="","",Roster!A16)</f>
        <v/>
      </c>
      <c r="B18" s="19">
        <f>IF(A18="","",Roster!B16&amp;"")</f>
        <v/>
      </c>
      <c r="C18" s="18">
        <f>IF(A18="","",COUNTIFS(Shifts!$J$5:$J$404,A18,Shifts!$P$5:$P$404,1))</f>
        <v/>
      </c>
      <c r="D18" s="24">
        <f>IF(A18="","",SUMIFS(Shifts!$I$5:$I$404,Shifts!$J$5:$J$404,A18,Shifts!$P$5:$P$404,1))</f>
        <v/>
      </c>
      <c r="E18" s="24">
        <f>IF(A18="","",SUMIFS(Shifts!$I$5:$I$404,Shifts!$J$5:$J$404,A18,Shifts!$P$5:$P$404,1,Shifts!$A$5:$A$404,"&gt;="&amp;$C$3,Shifts!$A$5:$A$404,"&lt;"&amp;($C$3+7)))</f>
        <v/>
      </c>
      <c r="F18" s="24">
        <f>IF(A18="","",MAX(0,E18-40))</f>
        <v/>
      </c>
      <c r="G18" s="24">
        <f>IF(A18="","",SUMIFS(Shifts!$I$5:$I$404,Shifts!$J$5:$J$404,A18,Shifts!$P$5:$P$404,1,Shifts!$A$5:$A$404,"&gt;="&amp;($C$3+7),Shifts!$A$5:$A$404,"&lt;"&amp;($C$3+14)))</f>
        <v/>
      </c>
      <c r="H18" s="24">
        <f>IF(A18="","",MAX(0,G18-40))</f>
        <v/>
      </c>
      <c r="I18" s="24">
        <f>IF(A18="","",MAXIFS(Shifts!$N$5:$N$404,Shifts!$J$5:$J$404,A18))</f>
        <v/>
      </c>
      <c r="J18" s="26">
        <f>IF(A18="","",SUMIFS(Shifts!$M$5:$M$404,Shifts!$J$5:$J$404,A18,Shifts!$P$5:$P$404,1))</f>
        <v/>
      </c>
      <c r="K18" s="26">
        <f>IF(OR(A18="",D18=0),"",ROUND((F18+H18)*0.5*J18/D18,2))</f>
        <v/>
      </c>
      <c r="L18" s="19">
        <f>IF(A18="","",TRIM(IF(F18+H18&gt;0,"Over 40 h in a week. ","")&amp;IF(I18&gt;12,"Day over 12 h (Colorado overtime, California double time). ",IF(I18&gt;8,"Day over 8 h (daily overtime in CA, AK, NV). ",""))))</f>
        <v/>
      </c>
    </row>
    <row r="19">
      <c r="A19" s="35">
        <f>IF(Roster!A17="","",Roster!A17)</f>
        <v/>
      </c>
      <c r="B19" s="19">
        <f>IF(A19="","",Roster!B17&amp;"")</f>
        <v/>
      </c>
      <c r="C19" s="18">
        <f>IF(A19="","",COUNTIFS(Shifts!$J$5:$J$404,A19,Shifts!$P$5:$P$404,1))</f>
        <v/>
      </c>
      <c r="D19" s="24">
        <f>IF(A19="","",SUMIFS(Shifts!$I$5:$I$404,Shifts!$J$5:$J$404,A19,Shifts!$P$5:$P$404,1))</f>
        <v/>
      </c>
      <c r="E19" s="24">
        <f>IF(A19="","",SUMIFS(Shifts!$I$5:$I$404,Shifts!$J$5:$J$404,A19,Shifts!$P$5:$P$404,1,Shifts!$A$5:$A$404,"&gt;="&amp;$C$3,Shifts!$A$5:$A$404,"&lt;"&amp;($C$3+7)))</f>
        <v/>
      </c>
      <c r="F19" s="24">
        <f>IF(A19="","",MAX(0,E19-40))</f>
        <v/>
      </c>
      <c r="G19" s="24">
        <f>IF(A19="","",SUMIFS(Shifts!$I$5:$I$404,Shifts!$J$5:$J$404,A19,Shifts!$P$5:$P$404,1,Shifts!$A$5:$A$404,"&gt;="&amp;($C$3+7),Shifts!$A$5:$A$404,"&lt;"&amp;($C$3+14)))</f>
        <v/>
      </c>
      <c r="H19" s="24">
        <f>IF(A19="","",MAX(0,G19-40))</f>
        <v/>
      </c>
      <c r="I19" s="24">
        <f>IF(A19="","",MAXIFS(Shifts!$N$5:$N$404,Shifts!$J$5:$J$404,A19))</f>
        <v/>
      </c>
      <c r="J19" s="26">
        <f>IF(A19="","",SUMIFS(Shifts!$M$5:$M$404,Shifts!$J$5:$J$404,A19,Shifts!$P$5:$P$404,1))</f>
        <v/>
      </c>
      <c r="K19" s="26">
        <f>IF(OR(A19="",D19=0),"",ROUND((F19+H19)*0.5*J19/D19,2))</f>
        <v/>
      </c>
      <c r="L19" s="19">
        <f>IF(A19="","",TRIM(IF(F19+H19&gt;0,"Over 40 h in a week. ","")&amp;IF(I19&gt;12,"Day over 12 h (Colorado overtime, California double time). ",IF(I19&gt;8,"Day over 8 h (daily overtime in CA, AK, NV). ",""))))</f>
        <v/>
      </c>
    </row>
    <row r="20">
      <c r="A20" s="35">
        <f>IF(Roster!A18="","",Roster!A18)</f>
        <v/>
      </c>
      <c r="B20" s="19">
        <f>IF(A20="","",Roster!B18&amp;"")</f>
        <v/>
      </c>
      <c r="C20" s="18">
        <f>IF(A20="","",COUNTIFS(Shifts!$J$5:$J$404,A20,Shifts!$P$5:$P$404,1))</f>
        <v/>
      </c>
      <c r="D20" s="24">
        <f>IF(A20="","",SUMIFS(Shifts!$I$5:$I$404,Shifts!$J$5:$J$404,A20,Shifts!$P$5:$P$404,1))</f>
        <v/>
      </c>
      <c r="E20" s="24">
        <f>IF(A20="","",SUMIFS(Shifts!$I$5:$I$404,Shifts!$J$5:$J$404,A20,Shifts!$P$5:$P$404,1,Shifts!$A$5:$A$404,"&gt;="&amp;$C$3,Shifts!$A$5:$A$404,"&lt;"&amp;($C$3+7)))</f>
        <v/>
      </c>
      <c r="F20" s="24">
        <f>IF(A20="","",MAX(0,E20-40))</f>
        <v/>
      </c>
      <c r="G20" s="24">
        <f>IF(A20="","",SUMIFS(Shifts!$I$5:$I$404,Shifts!$J$5:$J$404,A20,Shifts!$P$5:$P$404,1,Shifts!$A$5:$A$404,"&gt;="&amp;($C$3+7),Shifts!$A$5:$A$404,"&lt;"&amp;($C$3+14)))</f>
        <v/>
      </c>
      <c r="H20" s="24">
        <f>IF(A20="","",MAX(0,G20-40))</f>
        <v/>
      </c>
      <c r="I20" s="24">
        <f>IF(A20="","",MAXIFS(Shifts!$N$5:$N$404,Shifts!$J$5:$J$404,A20))</f>
        <v/>
      </c>
      <c r="J20" s="26">
        <f>IF(A20="","",SUMIFS(Shifts!$M$5:$M$404,Shifts!$J$5:$J$404,A20,Shifts!$P$5:$P$404,1))</f>
        <v/>
      </c>
      <c r="K20" s="26">
        <f>IF(OR(A20="",D20=0),"",ROUND((F20+H20)*0.5*J20/D20,2))</f>
        <v/>
      </c>
      <c r="L20" s="19">
        <f>IF(A20="","",TRIM(IF(F20+H20&gt;0,"Over 40 h in a week. ","")&amp;IF(I20&gt;12,"Day over 12 h (Colorado overtime, California double time). ",IF(I20&gt;8,"Day over 8 h (daily overtime in CA, AK, NV). ",""))))</f>
        <v/>
      </c>
    </row>
    <row r="21">
      <c r="A21" s="35">
        <f>IF(Roster!A19="","",Roster!A19)</f>
        <v/>
      </c>
      <c r="B21" s="19">
        <f>IF(A21="","",Roster!B19&amp;"")</f>
        <v/>
      </c>
      <c r="C21" s="18">
        <f>IF(A21="","",COUNTIFS(Shifts!$J$5:$J$404,A21,Shifts!$P$5:$P$404,1))</f>
        <v/>
      </c>
      <c r="D21" s="24">
        <f>IF(A21="","",SUMIFS(Shifts!$I$5:$I$404,Shifts!$J$5:$J$404,A21,Shifts!$P$5:$P$404,1))</f>
        <v/>
      </c>
      <c r="E21" s="24">
        <f>IF(A21="","",SUMIFS(Shifts!$I$5:$I$404,Shifts!$J$5:$J$404,A21,Shifts!$P$5:$P$404,1,Shifts!$A$5:$A$404,"&gt;="&amp;$C$3,Shifts!$A$5:$A$404,"&lt;"&amp;($C$3+7)))</f>
        <v/>
      </c>
      <c r="F21" s="24">
        <f>IF(A21="","",MAX(0,E21-40))</f>
        <v/>
      </c>
      <c r="G21" s="24">
        <f>IF(A21="","",SUMIFS(Shifts!$I$5:$I$404,Shifts!$J$5:$J$404,A21,Shifts!$P$5:$P$404,1,Shifts!$A$5:$A$404,"&gt;="&amp;($C$3+7),Shifts!$A$5:$A$404,"&lt;"&amp;($C$3+14)))</f>
        <v/>
      </c>
      <c r="H21" s="24">
        <f>IF(A21="","",MAX(0,G21-40))</f>
        <v/>
      </c>
      <c r="I21" s="24">
        <f>IF(A21="","",MAXIFS(Shifts!$N$5:$N$404,Shifts!$J$5:$J$404,A21))</f>
        <v/>
      </c>
      <c r="J21" s="26">
        <f>IF(A21="","",SUMIFS(Shifts!$M$5:$M$404,Shifts!$J$5:$J$404,A21,Shifts!$P$5:$P$404,1))</f>
        <v/>
      </c>
      <c r="K21" s="26">
        <f>IF(OR(A21="",D21=0),"",ROUND((F21+H21)*0.5*J21/D21,2))</f>
        <v/>
      </c>
      <c r="L21" s="19">
        <f>IF(A21="","",TRIM(IF(F21+H21&gt;0,"Over 40 h in a week. ","")&amp;IF(I21&gt;12,"Day over 12 h (Colorado overtime, California double time). ",IF(I21&gt;8,"Day over 8 h (daily overtime in CA, AK, NV). ",""))))</f>
        <v/>
      </c>
    </row>
    <row r="22">
      <c r="A22" s="35">
        <f>IF(Roster!A20="","",Roster!A20)</f>
        <v/>
      </c>
      <c r="B22" s="19">
        <f>IF(A22="","",Roster!B20&amp;"")</f>
        <v/>
      </c>
      <c r="C22" s="18">
        <f>IF(A22="","",COUNTIFS(Shifts!$J$5:$J$404,A22,Shifts!$P$5:$P$404,1))</f>
        <v/>
      </c>
      <c r="D22" s="24">
        <f>IF(A22="","",SUMIFS(Shifts!$I$5:$I$404,Shifts!$J$5:$J$404,A22,Shifts!$P$5:$P$404,1))</f>
        <v/>
      </c>
      <c r="E22" s="24">
        <f>IF(A22="","",SUMIFS(Shifts!$I$5:$I$404,Shifts!$J$5:$J$404,A22,Shifts!$P$5:$P$404,1,Shifts!$A$5:$A$404,"&gt;="&amp;$C$3,Shifts!$A$5:$A$404,"&lt;"&amp;($C$3+7)))</f>
        <v/>
      </c>
      <c r="F22" s="24">
        <f>IF(A22="","",MAX(0,E22-40))</f>
        <v/>
      </c>
      <c r="G22" s="24">
        <f>IF(A22="","",SUMIFS(Shifts!$I$5:$I$404,Shifts!$J$5:$J$404,A22,Shifts!$P$5:$P$404,1,Shifts!$A$5:$A$404,"&gt;="&amp;($C$3+7),Shifts!$A$5:$A$404,"&lt;"&amp;($C$3+14)))</f>
        <v/>
      </c>
      <c r="H22" s="24">
        <f>IF(A22="","",MAX(0,G22-40))</f>
        <v/>
      </c>
      <c r="I22" s="24">
        <f>IF(A22="","",MAXIFS(Shifts!$N$5:$N$404,Shifts!$J$5:$J$404,A22))</f>
        <v/>
      </c>
      <c r="J22" s="26">
        <f>IF(A22="","",SUMIFS(Shifts!$M$5:$M$404,Shifts!$J$5:$J$404,A22,Shifts!$P$5:$P$404,1))</f>
        <v/>
      </c>
      <c r="K22" s="26">
        <f>IF(OR(A22="",D22=0),"",ROUND((F22+H22)*0.5*J22/D22,2))</f>
        <v/>
      </c>
      <c r="L22" s="19">
        <f>IF(A22="","",TRIM(IF(F22+H22&gt;0,"Over 40 h in a week. ","")&amp;IF(I22&gt;12,"Day over 12 h (Colorado overtime, California double time). ",IF(I22&gt;8,"Day over 8 h (daily overtime in CA, AK, NV). ",""))))</f>
        <v/>
      </c>
    </row>
    <row r="23">
      <c r="A23" s="35">
        <f>IF(Roster!A21="","",Roster!A21)</f>
        <v/>
      </c>
      <c r="B23" s="19">
        <f>IF(A23="","",Roster!B21&amp;"")</f>
        <v/>
      </c>
      <c r="C23" s="18">
        <f>IF(A23="","",COUNTIFS(Shifts!$J$5:$J$404,A23,Shifts!$P$5:$P$404,1))</f>
        <v/>
      </c>
      <c r="D23" s="24">
        <f>IF(A23="","",SUMIFS(Shifts!$I$5:$I$404,Shifts!$J$5:$J$404,A23,Shifts!$P$5:$P$404,1))</f>
        <v/>
      </c>
      <c r="E23" s="24">
        <f>IF(A23="","",SUMIFS(Shifts!$I$5:$I$404,Shifts!$J$5:$J$404,A23,Shifts!$P$5:$P$404,1,Shifts!$A$5:$A$404,"&gt;="&amp;$C$3,Shifts!$A$5:$A$404,"&lt;"&amp;($C$3+7)))</f>
        <v/>
      </c>
      <c r="F23" s="24">
        <f>IF(A23="","",MAX(0,E23-40))</f>
        <v/>
      </c>
      <c r="G23" s="24">
        <f>IF(A23="","",SUMIFS(Shifts!$I$5:$I$404,Shifts!$J$5:$J$404,A23,Shifts!$P$5:$P$404,1,Shifts!$A$5:$A$404,"&gt;="&amp;($C$3+7),Shifts!$A$5:$A$404,"&lt;"&amp;($C$3+14)))</f>
        <v/>
      </c>
      <c r="H23" s="24">
        <f>IF(A23="","",MAX(0,G23-40))</f>
        <v/>
      </c>
      <c r="I23" s="24">
        <f>IF(A23="","",MAXIFS(Shifts!$N$5:$N$404,Shifts!$J$5:$J$404,A23))</f>
        <v/>
      </c>
      <c r="J23" s="26">
        <f>IF(A23="","",SUMIFS(Shifts!$M$5:$M$404,Shifts!$J$5:$J$404,A23,Shifts!$P$5:$P$404,1))</f>
        <v/>
      </c>
      <c r="K23" s="26">
        <f>IF(OR(A23="",D23=0),"",ROUND((F23+H23)*0.5*J23/D23,2))</f>
        <v/>
      </c>
      <c r="L23" s="19">
        <f>IF(A23="","",TRIM(IF(F23+H23&gt;0,"Over 40 h in a week. ","")&amp;IF(I23&gt;12,"Day over 12 h (Colorado overtime, California double time). ",IF(I23&gt;8,"Day over 8 h (daily overtime in CA, AK, NV). ",""))))</f>
        <v/>
      </c>
    </row>
    <row r="24">
      <c r="A24" s="35">
        <f>IF(Roster!A22="","",Roster!A22)</f>
        <v/>
      </c>
      <c r="B24" s="19">
        <f>IF(A24="","",Roster!B22&amp;"")</f>
        <v/>
      </c>
      <c r="C24" s="18">
        <f>IF(A24="","",COUNTIFS(Shifts!$J$5:$J$404,A24,Shifts!$P$5:$P$404,1))</f>
        <v/>
      </c>
      <c r="D24" s="24">
        <f>IF(A24="","",SUMIFS(Shifts!$I$5:$I$404,Shifts!$J$5:$J$404,A24,Shifts!$P$5:$P$404,1))</f>
        <v/>
      </c>
      <c r="E24" s="24">
        <f>IF(A24="","",SUMIFS(Shifts!$I$5:$I$404,Shifts!$J$5:$J$404,A24,Shifts!$P$5:$P$404,1,Shifts!$A$5:$A$404,"&gt;="&amp;$C$3,Shifts!$A$5:$A$404,"&lt;"&amp;($C$3+7)))</f>
        <v/>
      </c>
      <c r="F24" s="24">
        <f>IF(A24="","",MAX(0,E24-40))</f>
        <v/>
      </c>
      <c r="G24" s="24">
        <f>IF(A24="","",SUMIFS(Shifts!$I$5:$I$404,Shifts!$J$5:$J$404,A24,Shifts!$P$5:$P$404,1,Shifts!$A$5:$A$404,"&gt;="&amp;($C$3+7),Shifts!$A$5:$A$404,"&lt;"&amp;($C$3+14)))</f>
        <v/>
      </c>
      <c r="H24" s="24">
        <f>IF(A24="","",MAX(0,G24-40))</f>
        <v/>
      </c>
      <c r="I24" s="24">
        <f>IF(A24="","",MAXIFS(Shifts!$N$5:$N$404,Shifts!$J$5:$J$404,A24))</f>
        <v/>
      </c>
      <c r="J24" s="26">
        <f>IF(A24="","",SUMIFS(Shifts!$M$5:$M$404,Shifts!$J$5:$J$404,A24,Shifts!$P$5:$P$404,1))</f>
        <v/>
      </c>
      <c r="K24" s="26">
        <f>IF(OR(A24="",D24=0),"",ROUND((F24+H24)*0.5*J24/D24,2))</f>
        <v/>
      </c>
      <c r="L24" s="19">
        <f>IF(A24="","",TRIM(IF(F24+H24&gt;0,"Over 40 h in a week. ","")&amp;IF(I24&gt;12,"Day over 12 h (Colorado overtime, California double time). ",IF(I24&gt;8,"Day over 8 h (daily overtime in CA, AK, NV). ",""))))</f>
        <v/>
      </c>
    </row>
    <row r="25">
      <c r="A25" s="35">
        <f>IF(Roster!A23="","",Roster!A23)</f>
        <v/>
      </c>
      <c r="B25" s="19">
        <f>IF(A25="","",Roster!B23&amp;"")</f>
        <v/>
      </c>
      <c r="C25" s="18">
        <f>IF(A25="","",COUNTIFS(Shifts!$J$5:$J$404,A25,Shifts!$P$5:$P$404,1))</f>
        <v/>
      </c>
      <c r="D25" s="24">
        <f>IF(A25="","",SUMIFS(Shifts!$I$5:$I$404,Shifts!$J$5:$J$404,A25,Shifts!$P$5:$P$404,1))</f>
        <v/>
      </c>
      <c r="E25" s="24">
        <f>IF(A25="","",SUMIFS(Shifts!$I$5:$I$404,Shifts!$J$5:$J$404,A25,Shifts!$P$5:$P$404,1,Shifts!$A$5:$A$404,"&gt;="&amp;$C$3,Shifts!$A$5:$A$404,"&lt;"&amp;($C$3+7)))</f>
        <v/>
      </c>
      <c r="F25" s="24">
        <f>IF(A25="","",MAX(0,E25-40))</f>
        <v/>
      </c>
      <c r="G25" s="24">
        <f>IF(A25="","",SUMIFS(Shifts!$I$5:$I$404,Shifts!$J$5:$J$404,A25,Shifts!$P$5:$P$404,1,Shifts!$A$5:$A$404,"&gt;="&amp;($C$3+7),Shifts!$A$5:$A$404,"&lt;"&amp;($C$3+14)))</f>
        <v/>
      </c>
      <c r="H25" s="24">
        <f>IF(A25="","",MAX(0,G25-40))</f>
        <v/>
      </c>
      <c r="I25" s="24">
        <f>IF(A25="","",MAXIFS(Shifts!$N$5:$N$404,Shifts!$J$5:$J$404,A25))</f>
        <v/>
      </c>
      <c r="J25" s="26">
        <f>IF(A25="","",SUMIFS(Shifts!$M$5:$M$404,Shifts!$J$5:$J$404,A25,Shifts!$P$5:$P$404,1))</f>
        <v/>
      </c>
      <c r="K25" s="26">
        <f>IF(OR(A25="",D25=0),"",ROUND((F25+H25)*0.5*J25/D25,2))</f>
        <v/>
      </c>
      <c r="L25" s="19">
        <f>IF(A25="","",TRIM(IF(F25+H25&gt;0,"Over 40 h in a week. ","")&amp;IF(I25&gt;12,"Day over 12 h (Colorado overtime, California double time). ",IF(I25&gt;8,"Day over 8 h (daily overtime in CA, AK, NV). ",""))))</f>
        <v/>
      </c>
    </row>
    <row r="26">
      <c r="A26" s="35">
        <f>IF(Roster!A24="","",Roster!A24)</f>
        <v/>
      </c>
      <c r="B26" s="19">
        <f>IF(A26="","",Roster!B24&amp;"")</f>
        <v/>
      </c>
      <c r="C26" s="18">
        <f>IF(A26="","",COUNTIFS(Shifts!$J$5:$J$404,A26,Shifts!$P$5:$P$404,1))</f>
        <v/>
      </c>
      <c r="D26" s="24">
        <f>IF(A26="","",SUMIFS(Shifts!$I$5:$I$404,Shifts!$J$5:$J$404,A26,Shifts!$P$5:$P$404,1))</f>
        <v/>
      </c>
      <c r="E26" s="24">
        <f>IF(A26="","",SUMIFS(Shifts!$I$5:$I$404,Shifts!$J$5:$J$404,A26,Shifts!$P$5:$P$404,1,Shifts!$A$5:$A$404,"&gt;="&amp;$C$3,Shifts!$A$5:$A$404,"&lt;"&amp;($C$3+7)))</f>
        <v/>
      </c>
      <c r="F26" s="24">
        <f>IF(A26="","",MAX(0,E26-40))</f>
        <v/>
      </c>
      <c r="G26" s="24">
        <f>IF(A26="","",SUMIFS(Shifts!$I$5:$I$404,Shifts!$J$5:$J$404,A26,Shifts!$P$5:$P$404,1,Shifts!$A$5:$A$404,"&gt;="&amp;($C$3+7),Shifts!$A$5:$A$404,"&lt;"&amp;($C$3+14)))</f>
        <v/>
      </c>
      <c r="H26" s="24">
        <f>IF(A26="","",MAX(0,G26-40))</f>
        <v/>
      </c>
      <c r="I26" s="24">
        <f>IF(A26="","",MAXIFS(Shifts!$N$5:$N$404,Shifts!$J$5:$J$404,A26))</f>
        <v/>
      </c>
      <c r="J26" s="26">
        <f>IF(A26="","",SUMIFS(Shifts!$M$5:$M$404,Shifts!$J$5:$J$404,A26,Shifts!$P$5:$P$404,1))</f>
        <v/>
      </c>
      <c r="K26" s="26">
        <f>IF(OR(A26="",D26=0),"",ROUND((F26+H26)*0.5*J26/D26,2))</f>
        <v/>
      </c>
      <c r="L26" s="19">
        <f>IF(A26="","",TRIM(IF(F26+H26&gt;0,"Over 40 h in a week. ","")&amp;IF(I26&gt;12,"Day over 12 h (Colorado overtime, California double time). ",IF(I26&gt;8,"Day over 8 h (daily overtime in CA, AK, NV). ",""))))</f>
        <v/>
      </c>
    </row>
    <row r="27">
      <c r="A27" s="35">
        <f>IF(Roster!A25="","",Roster!A25)</f>
        <v/>
      </c>
      <c r="B27" s="19">
        <f>IF(A27="","",Roster!B25&amp;"")</f>
        <v/>
      </c>
      <c r="C27" s="18">
        <f>IF(A27="","",COUNTIFS(Shifts!$J$5:$J$404,A27,Shifts!$P$5:$P$404,1))</f>
        <v/>
      </c>
      <c r="D27" s="24">
        <f>IF(A27="","",SUMIFS(Shifts!$I$5:$I$404,Shifts!$J$5:$J$404,A27,Shifts!$P$5:$P$404,1))</f>
        <v/>
      </c>
      <c r="E27" s="24">
        <f>IF(A27="","",SUMIFS(Shifts!$I$5:$I$404,Shifts!$J$5:$J$404,A27,Shifts!$P$5:$P$404,1,Shifts!$A$5:$A$404,"&gt;="&amp;$C$3,Shifts!$A$5:$A$404,"&lt;"&amp;($C$3+7)))</f>
        <v/>
      </c>
      <c r="F27" s="24">
        <f>IF(A27="","",MAX(0,E27-40))</f>
        <v/>
      </c>
      <c r="G27" s="24">
        <f>IF(A27="","",SUMIFS(Shifts!$I$5:$I$404,Shifts!$J$5:$J$404,A27,Shifts!$P$5:$P$404,1,Shifts!$A$5:$A$404,"&gt;="&amp;($C$3+7),Shifts!$A$5:$A$404,"&lt;"&amp;($C$3+14)))</f>
        <v/>
      </c>
      <c r="H27" s="24">
        <f>IF(A27="","",MAX(0,G27-40))</f>
        <v/>
      </c>
      <c r="I27" s="24">
        <f>IF(A27="","",MAXIFS(Shifts!$N$5:$N$404,Shifts!$J$5:$J$404,A27))</f>
        <v/>
      </c>
      <c r="J27" s="26">
        <f>IF(A27="","",SUMIFS(Shifts!$M$5:$M$404,Shifts!$J$5:$J$404,A27,Shifts!$P$5:$P$404,1))</f>
        <v/>
      </c>
      <c r="K27" s="26">
        <f>IF(OR(A27="",D27=0),"",ROUND((F27+H27)*0.5*J27/D27,2))</f>
        <v/>
      </c>
      <c r="L27" s="19">
        <f>IF(A27="","",TRIM(IF(F27+H27&gt;0,"Over 40 h in a week. ","")&amp;IF(I27&gt;12,"Day over 12 h (Colorado overtime, California double time). ",IF(I27&gt;8,"Day over 8 h (daily overtime in CA, AK, NV). ",""))))</f>
        <v/>
      </c>
    </row>
    <row r="28">
      <c r="A28" s="35">
        <f>IF(Roster!A26="","",Roster!A26)</f>
        <v/>
      </c>
      <c r="B28" s="19">
        <f>IF(A28="","",Roster!B26&amp;"")</f>
        <v/>
      </c>
      <c r="C28" s="18">
        <f>IF(A28="","",COUNTIFS(Shifts!$J$5:$J$404,A28,Shifts!$P$5:$P$404,1))</f>
        <v/>
      </c>
      <c r="D28" s="24">
        <f>IF(A28="","",SUMIFS(Shifts!$I$5:$I$404,Shifts!$J$5:$J$404,A28,Shifts!$P$5:$P$404,1))</f>
        <v/>
      </c>
      <c r="E28" s="24">
        <f>IF(A28="","",SUMIFS(Shifts!$I$5:$I$404,Shifts!$J$5:$J$404,A28,Shifts!$P$5:$P$404,1,Shifts!$A$5:$A$404,"&gt;="&amp;$C$3,Shifts!$A$5:$A$404,"&lt;"&amp;($C$3+7)))</f>
        <v/>
      </c>
      <c r="F28" s="24">
        <f>IF(A28="","",MAX(0,E28-40))</f>
        <v/>
      </c>
      <c r="G28" s="24">
        <f>IF(A28="","",SUMIFS(Shifts!$I$5:$I$404,Shifts!$J$5:$J$404,A28,Shifts!$P$5:$P$404,1,Shifts!$A$5:$A$404,"&gt;="&amp;($C$3+7),Shifts!$A$5:$A$404,"&lt;"&amp;($C$3+14)))</f>
        <v/>
      </c>
      <c r="H28" s="24">
        <f>IF(A28="","",MAX(0,G28-40))</f>
        <v/>
      </c>
      <c r="I28" s="24">
        <f>IF(A28="","",MAXIFS(Shifts!$N$5:$N$404,Shifts!$J$5:$J$404,A28))</f>
        <v/>
      </c>
      <c r="J28" s="26">
        <f>IF(A28="","",SUMIFS(Shifts!$M$5:$M$404,Shifts!$J$5:$J$404,A28,Shifts!$P$5:$P$404,1))</f>
        <v/>
      </c>
      <c r="K28" s="26">
        <f>IF(OR(A28="",D28=0),"",ROUND((F28+H28)*0.5*J28/D28,2))</f>
        <v/>
      </c>
      <c r="L28" s="19">
        <f>IF(A28="","",TRIM(IF(F28+H28&gt;0,"Over 40 h in a week. ","")&amp;IF(I28&gt;12,"Day over 12 h (Colorado overtime, California double time). ",IF(I28&gt;8,"Day over 8 h (daily overtime in CA, AK, NV). ",""))))</f>
        <v/>
      </c>
    </row>
    <row r="29">
      <c r="A29" s="35">
        <f>IF(Roster!A27="","",Roster!A27)</f>
        <v/>
      </c>
      <c r="B29" s="19">
        <f>IF(A29="","",Roster!B27&amp;"")</f>
        <v/>
      </c>
      <c r="C29" s="18">
        <f>IF(A29="","",COUNTIFS(Shifts!$J$5:$J$404,A29,Shifts!$P$5:$P$404,1))</f>
        <v/>
      </c>
      <c r="D29" s="24">
        <f>IF(A29="","",SUMIFS(Shifts!$I$5:$I$404,Shifts!$J$5:$J$404,A29,Shifts!$P$5:$P$404,1))</f>
        <v/>
      </c>
      <c r="E29" s="24">
        <f>IF(A29="","",SUMIFS(Shifts!$I$5:$I$404,Shifts!$J$5:$J$404,A29,Shifts!$P$5:$P$404,1,Shifts!$A$5:$A$404,"&gt;="&amp;$C$3,Shifts!$A$5:$A$404,"&lt;"&amp;($C$3+7)))</f>
        <v/>
      </c>
      <c r="F29" s="24">
        <f>IF(A29="","",MAX(0,E29-40))</f>
        <v/>
      </c>
      <c r="G29" s="24">
        <f>IF(A29="","",SUMIFS(Shifts!$I$5:$I$404,Shifts!$J$5:$J$404,A29,Shifts!$P$5:$P$404,1,Shifts!$A$5:$A$404,"&gt;="&amp;($C$3+7),Shifts!$A$5:$A$404,"&lt;"&amp;($C$3+14)))</f>
        <v/>
      </c>
      <c r="H29" s="24">
        <f>IF(A29="","",MAX(0,G29-40))</f>
        <v/>
      </c>
      <c r="I29" s="24">
        <f>IF(A29="","",MAXIFS(Shifts!$N$5:$N$404,Shifts!$J$5:$J$404,A29))</f>
        <v/>
      </c>
      <c r="J29" s="26">
        <f>IF(A29="","",SUMIFS(Shifts!$M$5:$M$404,Shifts!$J$5:$J$404,A29,Shifts!$P$5:$P$404,1))</f>
        <v/>
      </c>
      <c r="K29" s="26">
        <f>IF(OR(A29="",D29=0),"",ROUND((F29+H29)*0.5*J29/D29,2))</f>
        <v/>
      </c>
      <c r="L29" s="19">
        <f>IF(A29="","",TRIM(IF(F29+H29&gt;0,"Over 40 h in a week. ","")&amp;IF(I29&gt;12,"Day over 12 h (Colorado overtime, California double time). ",IF(I29&gt;8,"Day over 8 h (daily overtime in CA, AK, NV). ",""))))</f>
        <v/>
      </c>
    </row>
    <row r="30">
      <c r="A30" s="35">
        <f>IF(Roster!A28="","",Roster!A28)</f>
        <v/>
      </c>
      <c r="B30" s="19">
        <f>IF(A30="","",Roster!B28&amp;"")</f>
        <v/>
      </c>
      <c r="C30" s="18">
        <f>IF(A30="","",COUNTIFS(Shifts!$J$5:$J$404,A30,Shifts!$P$5:$P$404,1))</f>
        <v/>
      </c>
      <c r="D30" s="24">
        <f>IF(A30="","",SUMIFS(Shifts!$I$5:$I$404,Shifts!$J$5:$J$404,A30,Shifts!$P$5:$P$404,1))</f>
        <v/>
      </c>
      <c r="E30" s="24">
        <f>IF(A30="","",SUMIFS(Shifts!$I$5:$I$404,Shifts!$J$5:$J$404,A30,Shifts!$P$5:$P$404,1,Shifts!$A$5:$A$404,"&gt;="&amp;$C$3,Shifts!$A$5:$A$404,"&lt;"&amp;($C$3+7)))</f>
        <v/>
      </c>
      <c r="F30" s="24">
        <f>IF(A30="","",MAX(0,E30-40))</f>
        <v/>
      </c>
      <c r="G30" s="24">
        <f>IF(A30="","",SUMIFS(Shifts!$I$5:$I$404,Shifts!$J$5:$J$404,A30,Shifts!$P$5:$P$404,1,Shifts!$A$5:$A$404,"&gt;="&amp;($C$3+7),Shifts!$A$5:$A$404,"&lt;"&amp;($C$3+14)))</f>
        <v/>
      </c>
      <c r="H30" s="24">
        <f>IF(A30="","",MAX(0,G30-40))</f>
        <v/>
      </c>
      <c r="I30" s="24">
        <f>IF(A30="","",MAXIFS(Shifts!$N$5:$N$404,Shifts!$J$5:$J$404,A30))</f>
        <v/>
      </c>
      <c r="J30" s="26">
        <f>IF(A30="","",SUMIFS(Shifts!$M$5:$M$404,Shifts!$J$5:$J$404,A30,Shifts!$P$5:$P$404,1))</f>
        <v/>
      </c>
      <c r="K30" s="26">
        <f>IF(OR(A30="",D30=0),"",ROUND((F30+H30)*0.5*J30/D30,2))</f>
        <v/>
      </c>
      <c r="L30" s="19">
        <f>IF(A30="","",TRIM(IF(F30+H30&gt;0,"Over 40 h in a week. ","")&amp;IF(I30&gt;12,"Day over 12 h (Colorado overtime, California double time). ",IF(I30&gt;8,"Day over 8 h (daily overtime in CA, AK, NV). ",""))))</f>
        <v/>
      </c>
    </row>
    <row r="31">
      <c r="A31" s="35">
        <f>IF(Roster!A29="","",Roster!A29)</f>
        <v/>
      </c>
      <c r="B31" s="19">
        <f>IF(A31="","",Roster!B29&amp;"")</f>
        <v/>
      </c>
      <c r="C31" s="18">
        <f>IF(A31="","",COUNTIFS(Shifts!$J$5:$J$404,A31,Shifts!$P$5:$P$404,1))</f>
        <v/>
      </c>
      <c r="D31" s="24">
        <f>IF(A31="","",SUMIFS(Shifts!$I$5:$I$404,Shifts!$J$5:$J$404,A31,Shifts!$P$5:$P$404,1))</f>
        <v/>
      </c>
      <c r="E31" s="24">
        <f>IF(A31="","",SUMIFS(Shifts!$I$5:$I$404,Shifts!$J$5:$J$404,A31,Shifts!$P$5:$P$404,1,Shifts!$A$5:$A$404,"&gt;="&amp;$C$3,Shifts!$A$5:$A$404,"&lt;"&amp;($C$3+7)))</f>
        <v/>
      </c>
      <c r="F31" s="24">
        <f>IF(A31="","",MAX(0,E31-40))</f>
        <v/>
      </c>
      <c r="G31" s="24">
        <f>IF(A31="","",SUMIFS(Shifts!$I$5:$I$404,Shifts!$J$5:$J$404,A31,Shifts!$P$5:$P$404,1,Shifts!$A$5:$A$404,"&gt;="&amp;($C$3+7),Shifts!$A$5:$A$404,"&lt;"&amp;($C$3+14)))</f>
        <v/>
      </c>
      <c r="H31" s="24">
        <f>IF(A31="","",MAX(0,G31-40))</f>
        <v/>
      </c>
      <c r="I31" s="24">
        <f>IF(A31="","",MAXIFS(Shifts!$N$5:$N$404,Shifts!$J$5:$J$404,A31))</f>
        <v/>
      </c>
      <c r="J31" s="26">
        <f>IF(A31="","",SUMIFS(Shifts!$M$5:$M$404,Shifts!$J$5:$J$404,A31,Shifts!$P$5:$P$404,1))</f>
        <v/>
      </c>
      <c r="K31" s="26">
        <f>IF(OR(A31="",D31=0),"",ROUND((F31+H31)*0.5*J31/D31,2))</f>
        <v/>
      </c>
      <c r="L31" s="19">
        <f>IF(A31="","",TRIM(IF(F31+H31&gt;0,"Over 40 h in a week. ","")&amp;IF(I31&gt;12,"Day over 12 h (Colorado overtime, California double time). ",IF(I31&gt;8,"Day over 8 h (daily overtime in CA, AK, NV). ",""))))</f>
        <v/>
      </c>
    </row>
    <row r="32">
      <c r="A32" s="35">
        <f>IF(Roster!A30="","",Roster!A30)</f>
        <v/>
      </c>
      <c r="B32" s="19">
        <f>IF(A32="","",Roster!B30&amp;"")</f>
        <v/>
      </c>
      <c r="C32" s="18">
        <f>IF(A32="","",COUNTIFS(Shifts!$J$5:$J$404,A32,Shifts!$P$5:$P$404,1))</f>
        <v/>
      </c>
      <c r="D32" s="24">
        <f>IF(A32="","",SUMIFS(Shifts!$I$5:$I$404,Shifts!$J$5:$J$404,A32,Shifts!$P$5:$P$404,1))</f>
        <v/>
      </c>
      <c r="E32" s="24">
        <f>IF(A32="","",SUMIFS(Shifts!$I$5:$I$404,Shifts!$J$5:$J$404,A32,Shifts!$P$5:$P$404,1,Shifts!$A$5:$A$404,"&gt;="&amp;$C$3,Shifts!$A$5:$A$404,"&lt;"&amp;($C$3+7)))</f>
        <v/>
      </c>
      <c r="F32" s="24">
        <f>IF(A32="","",MAX(0,E32-40))</f>
        <v/>
      </c>
      <c r="G32" s="24">
        <f>IF(A32="","",SUMIFS(Shifts!$I$5:$I$404,Shifts!$J$5:$J$404,A32,Shifts!$P$5:$P$404,1,Shifts!$A$5:$A$404,"&gt;="&amp;($C$3+7),Shifts!$A$5:$A$404,"&lt;"&amp;($C$3+14)))</f>
        <v/>
      </c>
      <c r="H32" s="24">
        <f>IF(A32="","",MAX(0,G32-40))</f>
        <v/>
      </c>
      <c r="I32" s="24">
        <f>IF(A32="","",MAXIFS(Shifts!$N$5:$N$404,Shifts!$J$5:$J$404,A32))</f>
        <v/>
      </c>
      <c r="J32" s="26">
        <f>IF(A32="","",SUMIFS(Shifts!$M$5:$M$404,Shifts!$J$5:$J$404,A32,Shifts!$P$5:$P$404,1))</f>
        <v/>
      </c>
      <c r="K32" s="26">
        <f>IF(OR(A32="",D32=0),"",ROUND((F32+H32)*0.5*J32/D32,2))</f>
        <v/>
      </c>
      <c r="L32" s="19">
        <f>IF(A32="","",TRIM(IF(F32+H32&gt;0,"Over 40 h in a week. ","")&amp;IF(I32&gt;12,"Day over 12 h (Colorado overtime, California double time). ",IF(I32&gt;8,"Day over 8 h (daily overtime in CA, AK, NV). ",""))))</f>
        <v/>
      </c>
    </row>
    <row r="33">
      <c r="A33" s="35">
        <f>IF(Roster!A31="","",Roster!A31)</f>
        <v/>
      </c>
      <c r="B33" s="19">
        <f>IF(A33="","",Roster!B31&amp;"")</f>
        <v/>
      </c>
      <c r="C33" s="18">
        <f>IF(A33="","",COUNTIFS(Shifts!$J$5:$J$404,A33,Shifts!$P$5:$P$404,1))</f>
        <v/>
      </c>
      <c r="D33" s="24">
        <f>IF(A33="","",SUMIFS(Shifts!$I$5:$I$404,Shifts!$J$5:$J$404,A33,Shifts!$P$5:$P$404,1))</f>
        <v/>
      </c>
      <c r="E33" s="24">
        <f>IF(A33="","",SUMIFS(Shifts!$I$5:$I$404,Shifts!$J$5:$J$404,A33,Shifts!$P$5:$P$404,1,Shifts!$A$5:$A$404,"&gt;="&amp;$C$3,Shifts!$A$5:$A$404,"&lt;"&amp;($C$3+7)))</f>
        <v/>
      </c>
      <c r="F33" s="24">
        <f>IF(A33="","",MAX(0,E33-40))</f>
        <v/>
      </c>
      <c r="G33" s="24">
        <f>IF(A33="","",SUMIFS(Shifts!$I$5:$I$404,Shifts!$J$5:$J$404,A33,Shifts!$P$5:$P$404,1,Shifts!$A$5:$A$404,"&gt;="&amp;($C$3+7),Shifts!$A$5:$A$404,"&lt;"&amp;($C$3+14)))</f>
        <v/>
      </c>
      <c r="H33" s="24">
        <f>IF(A33="","",MAX(0,G33-40))</f>
        <v/>
      </c>
      <c r="I33" s="24">
        <f>IF(A33="","",MAXIFS(Shifts!$N$5:$N$404,Shifts!$J$5:$J$404,A33))</f>
        <v/>
      </c>
      <c r="J33" s="26">
        <f>IF(A33="","",SUMIFS(Shifts!$M$5:$M$404,Shifts!$J$5:$J$404,A33,Shifts!$P$5:$P$404,1))</f>
        <v/>
      </c>
      <c r="K33" s="26">
        <f>IF(OR(A33="",D33=0),"",ROUND((F33+H33)*0.5*J33/D33,2))</f>
        <v/>
      </c>
      <c r="L33" s="19">
        <f>IF(A33="","",TRIM(IF(F33+H33&gt;0,"Over 40 h in a week. ","")&amp;IF(I33&gt;12,"Day over 12 h (Colorado overtime, California double time). ",IF(I33&gt;8,"Day over 8 h (daily overtime in CA, AK, NV). ",""))))</f>
        <v/>
      </c>
    </row>
    <row r="34">
      <c r="A34" s="35">
        <f>IF(Roster!A32="","",Roster!A32)</f>
        <v/>
      </c>
      <c r="B34" s="19">
        <f>IF(A34="","",Roster!B32&amp;"")</f>
        <v/>
      </c>
      <c r="C34" s="18">
        <f>IF(A34="","",COUNTIFS(Shifts!$J$5:$J$404,A34,Shifts!$P$5:$P$404,1))</f>
        <v/>
      </c>
      <c r="D34" s="24">
        <f>IF(A34="","",SUMIFS(Shifts!$I$5:$I$404,Shifts!$J$5:$J$404,A34,Shifts!$P$5:$P$404,1))</f>
        <v/>
      </c>
      <c r="E34" s="24">
        <f>IF(A34="","",SUMIFS(Shifts!$I$5:$I$404,Shifts!$J$5:$J$404,A34,Shifts!$P$5:$P$404,1,Shifts!$A$5:$A$404,"&gt;="&amp;$C$3,Shifts!$A$5:$A$404,"&lt;"&amp;($C$3+7)))</f>
        <v/>
      </c>
      <c r="F34" s="24">
        <f>IF(A34="","",MAX(0,E34-40))</f>
        <v/>
      </c>
      <c r="G34" s="24">
        <f>IF(A34="","",SUMIFS(Shifts!$I$5:$I$404,Shifts!$J$5:$J$404,A34,Shifts!$P$5:$P$404,1,Shifts!$A$5:$A$404,"&gt;="&amp;($C$3+7),Shifts!$A$5:$A$404,"&lt;"&amp;($C$3+14)))</f>
        <v/>
      </c>
      <c r="H34" s="24">
        <f>IF(A34="","",MAX(0,G34-40))</f>
        <v/>
      </c>
      <c r="I34" s="24">
        <f>IF(A34="","",MAXIFS(Shifts!$N$5:$N$404,Shifts!$J$5:$J$404,A34))</f>
        <v/>
      </c>
      <c r="J34" s="26">
        <f>IF(A34="","",SUMIFS(Shifts!$M$5:$M$404,Shifts!$J$5:$J$404,A34,Shifts!$P$5:$P$404,1))</f>
        <v/>
      </c>
      <c r="K34" s="26">
        <f>IF(OR(A34="",D34=0),"",ROUND((F34+H34)*0.5*J34/D34,2))</f>
        <v/>
      </c>
      <c r="L34" s="19">
        <f>IF(A34="","",TRIM(IF(F34+H34&gt;0,"Over 40 h in a week. ","")&amp;IF(I34&gt;12,"Day over 12 h (Colorado overtime, California double time). ",IF(I34&gt;8,"Day over 8 h (daily overtime in CA, AK, NV). ",""))))</f>
        <v/>
      </c>
    </row>
    <row r="35">
      <c r="A35" s="35">
        <f>IF(Roster!A33="","",Roster!A33)</f>
        <v/>
      </c>
      <c r="B35" s="19">
        <f>IF(A35="","",Roster!B33&amp;"")</f>
        <v/>
      </c>
      <c r="C35" s="18">
        <f>IF(A35="","",COUNTIFS(Shifts!$J$5:$J$404,A35,Shifts!$P$5:$P$404,1))</f>
        <v/>
      </c>
      <c r="D35" s="24">
        <f>IF(A35="","",SUMIFS(Shifts!$I$5:$I$404,Shifts!$J$5:$J$404,A35,Shifts!$P$5:$P$404,1))</f>
        <v/>
      </c>
      <c r="E35" s="24">
        <f>IF(A35="","",SUMIFS(Shifts!$I$5:$I$404,Shifts!$J$5:$J$404,A35,Shifts!$P$5:$P$404,1,Shifts!$A$5:$A$404,"&gt;="&amp;$C$3,Shifts!$A$5:$A$404,"&lt;"&amp;($C$3+7)))</f>
        <v/>
      </c>
      <c r="F35" s="24">
        <f>IF(A35="","",MAX(0,E35-40))</f>
        <v/>
      </c>
      <c r="G35" s="24">
        <f>IF(A35="","",SUMIFS(Shifts!$I$5:$I$404,Shifts!$J$5:$J$404,A35,Shifts!$P$5:$P$404,1,Shifts!$A$5:$A$404,"&gt;="&amp;($C$3+7),Shifts!$A$5:$A$404,"&lt;"&amp;($C$3+14)))</f>
        <v/>
      </c>
      <c r="H35" s="24">
        <f>IF(A35="","",MAX(0,G35-40))</f>
        <v/>
      </c>
      <c r="I35" s="24">
        <f>IF(A35="","",MAXIFS(Shifts!$N$5:$N$404,Shifts!$J$5:$J$404,A35))</f>
        <v/>
      </c>
      <c r="J35" s="26">
        <f>IF(A35="","",SUMIFS(Shifts!$M$5:$M$404,Shifts!$J$5:$J$404,A35,Shifts!$P$5:$P$404,1))</f>
        <v/>
      </c>
      <c r="K35" s="26">
        <f>IF(OR(A35="",D35=0),"",ROUND((F35+H35)*0.5*J35/D35,2))</f>
        <v/>
      </c>
      <c r="L35" s="19">
        <f>IF(A35="","",TRIM(IF(F35+H35&gt;0,"Over 40 h in a week. ","")&amp;IF(I35&gt;12,"Day over 12 h (Colorado overtime, California double time). ",IF(I35&gt;8,"Day over 8 h (daily overtime in CA, AK, NV). ",""))))</f>
        <v/>
      </c>
    </row>
    <row r="36">
      <c r="A36" s="35">
        <f>IF(Roster!A34="","",Roster!A34)</f>
        <v/>
      </c>
      <c r="B36" s="19">
        <f>IF(A36="","",Roster!B34&amp;"")</f>
        <v/>
      </c>
      <c r="C36" s="18">
        <f>IF(A36="","",COUNTIFS(Shifts!$J$5:$J$404,A36,Shifts!$P$5:$P$404,1))</f>
        <v/>
      </c>
      <c r="D36" s="24">
        <f>IF(A36="","",SUMIFS(Shifts!$I$5:$I$404,Shifts!$J$5:$J$404,A36,Shifts!$P$5:$P$404,1))</f>
        <v/>
      </c>
      <c r="E36" s="24">
        <f>IF(A36="","",SUMIFS(Shifts!$I$5:$I$404,Shifts!$J$5:$J$404,A36,Shifts!$P$5:$P$404,1,Shifts!$A$5:$A$404,"&gt;="&amp;$C$3,Shifts!$A$5:$A$404,"&lt;"&amp;($C$3+7)))</f>
        <v/>
      </c>
      <c r="F36" s="24">
        <f>IF(A36="","",MAX(0,E36-40))</f>
        <v/>
      </c>
      <c r="G36" s="24">
        <f>IF(A36="","",SUMIFS(Shifts!$I$5:$I$404,Shifts!$J$5:$J$404,A36,Shifts!$P$5:$P$404,1,Shifts!$A$5:$A$404,"&gt;="&amp;($C$3+7),Shifts!$A$5:$A$404,"&lt;"&amp;($C$3+14)))</f>
        <v/>
      </c>
      <c r="H36" s="24">
        <f>IF(A36="","",MAX(0,G36-40))</f>
        <v/>
      </c>
      <c r="I36" s="24">
        <f>IF(A36="","",MAXIFS(Shifts!$N$5:$N$404,Shifts!$J$5:$J$404,A36))</f>
        <v/>
      </c>
      <c r="J36" s="26">
        <f>IF(A36="","",SUMIFS(Shifts!$M$5:$M$404,Shifts!$J$5:$J$404,A36,Shifts!$P$5:$P$404,1))</f>
        <v/>
      </c>
      <c r="K36" s="26">
        <f>IF(OR(A36="",D36=0),"",ROUND((F36+H36)*0.5*J36/D36,2))</f>
        <v/>
      </c>
      <c r="L36" s="19">
        <f>IF(A36="","",TRIM(IF(F36+H36&gt;0,"Over 40 h in a week. ","")&amp;IF(I36&gt;12,"Day over 12 h (Colorado overtime, California double time). ",IF(I36&gt;8,"Day over 8 h (daily overtime in CA, AK, NV). ",""))))</f>
        <v/>
      </c>
    </row>
    <row r="37">
      <c r="A37" s="35">
        <f>IF(Roster!A35="","",Roster!A35)</f>
        <v/>
      </c>
      <c r="B37" s="19">
        <f>IF(A37="","",Roster!B35&amp;"")</f>
        <v/>
      </c>
      <c r="C37" s="18">
        <f>IF(A37="","",COUNTIFS(Shifts!$J$5:$J$404,A37,Shifts!$P$5:$P$404,1))</f>
        <v/>
      </c>
      <c r="D37" s="24">
        <f>IF(A37="","",SUMIFS(Shifts!$I$5:$I$404,Shifts!$J$5:$J$404,A37,Shifts!$P$5:$P$404,1))</f>
        <v/>
      </c>
      <c r="E37" s="24">
        <f>IF(A37="","",SUMIFS(Shifts!$I$5:$I$404,Shifts!$J$5:$J$404,A37,Shifts!$P$5:$P$404,1,Shifts!$A$5:$A$404,"&gt;="&amp;$C$3,Shifts!$A$5:$A$404,"&lt;"&amp;($C$3+7)))</f>
        <v/>
      </c>
      <c r="F37" s="24">
        <f>IF(A37="","",MAX(0,E37-40))</f>
        <v/>
      </c>
      <c r="G37" s="24">
        <f>IF(A37="","",SUMIFS(Shifts!$I$5:$I$404,Shifts!$J$5:$J$404,A37,Shifts!$P$5:$P$404,1,Shifts!$A$5:$A$404,"&gt;="&amp;($C$3+7),Shifts!$A$5:$A$404,"&lt;"&amp;($C$3+14)))</f>
        <v/>
      </c>
      <c r="H37" s="24">
        <f>IF(A37="","",MAX(0,G37-40))</f>
        <v/>
      </c>
      <c r="I37" s="24">
        <f>IF(A37="","",MAXIFS(Shifts!$N$5:$N$404,Shifts!$J$5:$J$404,A37))</f>
        <v/>
      </c>
      <c r="J37" s="26">
        <f>IF(A37="","",SUMIFS(Shifts!$M$5:$M$404,Shifts!$J$5:$J$404,A37,Shifts!$P$5:$P$404,1))</f>
        <v/>
      </c>
      <c r="K37" s="26">
        <f>IF(OR(A37="",D37=0),"",ROUND((F37+H37)*0.5*J37/D37,2))</f>
        <v/>
      </c>
      <c r="L37" s="19">
        <f>IF(A37="","",TRIM(IF(F37+H37&gt;0,"Over 40 h in a week. ","")&amp;IF(I37&gt;12,"Day over 12 h (Colorado overtime, California double time). ",IF(I37&gt;8,"Day over 8 h (daily overtime in CA, AK, NV). ",""))))</f>
        <v/>
      </c>
    </row>
    <row r="38">
      <c r="A38" s="35">
        <f>IF(Roster!A36="","",Roster!A36)</f>
        <v/>
      </c>
      <c r="B38" s="19">
        <f>IF(A38="","",Roster!B36&amp;"")</f>
        <v/>
      </c>
      <c r="C38" s="18">
        <f>IF(A38="","",COUNTIFS(Shifts!$J$5:$J$404,A38,Shifts!$P$5:$P$404,1))</f>
        <v/>
      </c>
      <c r="D38" s="24">
        <f>IF(A38="","",SUMIFS(Shifts!$I$5:$I$404,Shifts!$J$5:$J$404,A38,Shifts!$P$5:$P$404,1))</f>
        <v/>
      </c>
      <c r="E38" s="24">
        <f>IF(A38="","",SUMIFS(Shifts!$I$5:$I$404,Shifts!$J$5:$J$404,A38,Shifts!$P$5:$P$404,1,Shifts!$A$5:$A$404,"&gt;="&amp;$C$3,Shifts!$A$5:$A$404,"&lt;"&amp;($C$3+7)))</f>
        <v/>
      </c>
      <c r="F38" s="24">
        <f>IF(A38="","",MAX(0,E38-40))</f>
        <v/>
      </c>
      <c r="G38" s="24">
        <f>IF(A38="","",SUMIFS(Shifts!$I$5:$I$404,Shifts!$J$5:$J$404,A38,Shifts!$P$5:$P$404,1,Shifts!$A$5:$A$404,"&gt;="&amp;($C$3+7),Shifts!$A$5:$A$404,"&lt;"&amp;($C$3+14)))</f>
        <v/>
      </c>
      <c r="H38" s="24">
        <f>IF(A38="","",MAX(0,G38-40))</f>
        <v/>
      </c>
      <c r="I38" s="24">
        <f>IF(A38="","",MAXIFS(Shifts!$N$5:$N$404,Shifts!$J$5:$J$404,A38))</f>
        <v/>
      </c>
      <c r="J38" s="26">
        <f>IF(A38="","",SUMIFS(Shifts!$M$5:$M$404,Shifts!$J$5:$J$404,A38,Shifts!$P$5:$P$404,1))</f>
        <v/>
      </c>
      <c r="K38" s="26">
        <f>IF(OR(A38="",D38=0),"",ROUND((F38+H38)*0.5*J38/D38,2))</f>
        <v/>
      </c>
      <c r="L38" s="19">
        <f>IF(A38="","",TRIM(IF(F38+H38&gt;0,"Over 40 h in a week. ","")&amp;IF(I38&gt;12,"Day over 12 h (Colorado overtime, California double time). ",IF(I38&gt;8,"Day over 8 h (daily overtime in CA, AK, NV). ",""))))</f>
        <v/>
      </c>
    </row>
    <row r="39">
      <c r="A39" s="35">
        <f>IF(Roster!A37="","",Roster!A37)</f>
        <v/>
      </c>
      <c r="B39" s="19">
        <f>IF(A39="","",Roster!B37&amp;"")</f>
        <v/>
      </c>
      <c r="C39" s="18">
        <f>IF(A39="","",COUNTIFS(Shifts!$J$5:$J$404,A39,Shifts!$P$5:$P$404,1))</f>
        <v/>
      </c>
      <c r="D39" s="24">
        <f>IF(A39="","",SUMIFS(Shifts!$I$5:$I$404,Shifts!$J$5:$J$404,A39,Shifts!$P$5:$P$404,1))</f>
        <v/>
      </c>
      <c r="E39" s="24">
        <f>IF(A39="","",SUMIFS(Shifts!$I$5:$I$404,Shifts!$J$5:$J$404,A39,Shifts!$P$5:$P$404,1,Shifts!$A$5:$A$404,"&gt;="&amp;$C$3,Shifts!$A$5:$A$404,"&lt;"&amp;($C$3+7)))</f>
        <v/>
      </c>
      <c r="F39" s="24">
        <f>IF(A39="","",MAX(0,E39-40))</f>
        <v/>
      </c>
      <c r="G39" s="24">
        <f>IF(A39="","",SUMIFS(Shifts!$I$5:$I$404,Shifts!$J$5:$J$404,A39,Shifts!$P$5:$P$404,1,Shifts!$A$5:$A$404,"&gt;="&amp;($C$3+7),Shifts!$A$5:$A$404,"&lt;"&amp;($C$3+14)))</f>
        <v/>
      </c>
      <c r="H39" s="24">
        <f>IF(A39="","",MAX(0,G39-40))</f>
        <v/>
      </c>
      <c r="I39" s="24">
        <f>IF(A39="","",MAXIFS(Shifts!$N$5:$N$404,Shifts!$J$5:$J$404,A39))</f>
        <v/>
      </c>
      <c r="J39" s="26">
        <f>IF(A39="","",SUMIFS(Shifts!$M$5:$M$404,Shifts!$J$5:$J$404,A39,Shifts!$P$5:$P$404,1))</f>
        <v/>
      </c>
      <c r="K39" s="26">
        <f>IF(OR(A39="",D39=0),"",ROUND((F39+H39)*0.5*J39/D39,2))</f>
        <v/>
      </c>
      <c r="L39" s="19">
        <f>IF(A39="","",TRIM(IF(F39+H39&gt;0,"Over 40 h in a week. ","")&amp;IF(I39&gt;12,"Day over 12 h (Colorado overtime, California double time). ",IF(I39&gt;8,"Day over 8 h (daily overtime in CA, AK, NV). ",""))))</f>
        <v/>
      </c>
    </row>
    <row r="40">
      <c r="A40" s="35">
        <f>IF(Roster!A38="","",Roster!A38)</f>
        <v/>
      </c>
      <c r="B40" s="19">
        <f>IF(A40="","",Roster!B38&amp;"")</f>
        <v/>
      </c>
      <c r="C40" s="18">
        <f>IF(A40="","",COUNTIFS(Shifts!$J$5:$J$404,A40,Shifts!$P$5:$P$404,1))</f>
        <v/>
      </c>
      <c r="D40" s="24">
        <f>IF(A40="","",SUMIFS(Shifts!$I$5:$I$404,Shifts!$J$5:$J$404,A40,Shifts!$P$5:$P$404,1))</f>
        <v/>
      </c>
      <c r="E40" s="24">
        <f>IF(A40="","",SUMIFS(Shifts!$I$5:$I$404,Shifts!$J$5:$J$404,A40,Shifts!$P$5:$P$404,1,Shifts!$A$5:$A$404,"&gt;="&amp;$C$3,Shifts!$A$5:$A$404,"&lt;"&amp;($C$3+7)))</f>
        <v/>
      </c>
      <c r="F40" s="24">
        <f>IF(A40="","",MAX(0,E40-40))</f>
        <v/>
      </c>
      <c r="G40" s="24">
        <f>IF(A40="","",SUMIFS(Shifts!$I$5:$I$404,Shifts!$J$5:$J$404,A40,Shifts!$P$5:$P$404,1,Shifts!$A$5:$A$404,"&gt;="&amp;($C$3+7),Shifts!$A$5:$A$404,"&lt;"&amp;($C$3+14)))</f>
        <v/>
      </c>
      <c r="H40" s="24">
        <f>IF(A40="","",MAX(0,G40-40))</f>
        <v/>
      </c>
      <c r="I40" s="24">
        <f>IF(A40="","",MAXIFS(Shifts!$N$5:$N$404,Shifts!$J$5:$J$404,A40))</f>
        <v/>
      </c>
      <c r="J40" s="26">
        <f>IF(A40="","",SUMIFS(Shifts!$M$5:$M$404,Shifts!$J$5:$J$404,A40,Shifts!$P$5:$P$404,1))</f>
        <v/>
      </c>
      <c r="K40" s="26">
        <f>IF(OR(A40="",D40=0),"",ROUND((F40+H40)*0.5*J40/D40,2))</f>
        <v/>
      </c>
      <c r="L40" s="19">
        <f>IF(A40="","",TRIM(IF(F40+H40&gt;0,"Over 40 h in a week. ","")&amp;IF(I40&gt;12,"Day over 12 h (Colorado overtime, California double time). ",IF(I40&gt;8,"Day over 8 h (daily overtime in CA, AK, NV). ",""))))</f>
        <v/>
      </c>
    </row>
    <row r="41">
      <c r="A41" s="35">
        <f>IF(Roster!A39="","",Roster!A39)</f>
        <v/>
      </c>
      <c r="B41" s="19">
        <f>IF(A41="","",Roster!B39&amp;"")</f>
        <v/>
      </c>
      <c r="C41" s="18">
        <f>IF(A41="","",COUNTIFS(Shifts!$J$5:$J$404,A41,Shifts!$P$5:$P$404,1))</f>
        <v/>
      </c>
      <c r="D41" s="24">
        <f>IF(A41="","",SUMIFS(Shifts!$I$5:$I$404,Shifts!$J$5:$J$404,A41,Shifts!$P$5:$P$404,1))</f>
        <v/>
      </c>
      <c r="E41" s="24">
        <f>IF(A41="","",SUMIFS(Shifts!$I$5:$I$404,Shifts!$J$5:$J$404,A41,Shifts!$P$5:$P$404,1,Shifts!$A$5:$A$404,"&gt;="&amp;$C$3,Shifts!$A$5:$A$404,"&lt;"&amp;($C$3+7)))</f>
        <v/>
      </c>
      <c r="F41" s="24">
        <f>IF(A41="","",MAX(0,E41-40))</f>
        <v/>
      </c>
      <c r="G41" s="24">
        <f>IF(A41="","",SUMIFS(Shifts!$I$5:$I$404,Shifts!$J$5:$J$404,A41,Shifts!$P$5:$P$404,1,Shifts!$A$5:$A$404,"&gt;="&amp;($C$3+7),Shifts!$A$5:$A$404,"&lt;"&amp;($C$3+14)))</f>
        <v/>
      </c>
      <c r="H41" s="24">
        <f>IF(A41="","",MAX(0,G41-40))</f>
        <v/>
      </c>
      <c r="I41" s="24">
        <f>IF(A41="","",MAXIFS(Shifts!$N$5:$N$404,Shifts!$J$5:$J$404,A41))</f>
        <v/>
      </c>
      <c r="J41" s="26">
        <f>IF(A41="","",SUMIFS(Shifts!$M$5:$M$404,Shifts!$J$5:$J$404,A41,Shifts!$P$5:$P$404,1))</f>
        <v/>
      </c>
      <c r="K41" s="26">
        <f>IF(OR(A41="",D41=0),"",ROUND((F41+H41)*0.5*J41/D41,2))</f>
        <v/>
      </c>
      <c r="L41" s="19">
        <f>IF(A41="","",TRIM(IF(F41+H41&gt;0,"Over 40 h in a week. ","")&amp;IF(I41&gt;12,"Day over 12 h (Colorado overtime, California double time). ",IF(I41&gt;8,"Day over 8 h (daily overtime in CA, AK, NV). ",""))))</f>
        <v/>
      </c>
    </row>
    <row r="42">
      <c r="A42" s="35">
        <f>IF(Roster!A40="","",Roster!A40)</f>
        <v/>
      </c>
      <c r="B42" s="19">
        <f>IF(A42="","",Roster!B40&amp;"")</f>
        <v/>
      </c>
      <c r="C42" s="18">
        <f>IF(A42="","",COUNTIFS(Shifts!$J$5:$J$404,A42,Shifts!$P$5:$P$404,1))</f>
        <v/>
      </c>
      <c r="D42" s="24">
        <f>IF(A42="","",SUMIFS(Shifts!$I$5:$I$404,Shifts!$J$5:$J$404,A42,Shifts!$P$5:$P$404,1))</f>
        <v/>
      </c>
      <c r="E42" s="24">
        <f>IF(A42="","",SUMIFS(Shifts!$I$5:$I$404,Shifts!$J$5:$J$404,A42,Shifts!$P$5:$P$404,1,Shifts!$A$5:$A$404,"&gt;="&amp;$C$3,Shifts!$A$5:$A$404,"&lt;"&amp;($C$3+7)))</f>
        <v/>
      </c>
      <c r="F42" s="24">
        <f>IF(A42="","",MAX(0,E42-40))</f>
        <v/>
      </c>
      <c r="G42" s="24">
        <f>IF(A42="","",SUMIFS(Shifts!$I$5:$I$404,Shifts!$J$5:$J$404,A42,Shifts!$P$5:$P$404,1,Shifts!$A$5:$A$404,"&gt;="&amp;($C$3+7),Shifts!$A$5:$A$404,"&lt;"&amp;($C$3+14)))</f>
        <v/>
      </c>
      <c r="H42" s="24">
        <f>IF(A42="","",MAX(0,G42-40))</f>
        <v/>
      </c>
      <c r="I42" s="24">
        <f>IF(A42="","",MAXIFS(Shifts!$N$5:$N$404,Shifts!$J$5:$J$404,A42))</f>
        <v/>
      </c>
      <c r="J42" s="26">
        <f>IF(A42="","",SUMIFS(Shifts!$M$5:$M$404,Shifts!$J$5:$J$404,A42,Shifts!$P$5:$P$404,1))</f>
        <v/>
      </c>
      <c r="K42" s="26">
        <f>IF(OR(A42="",D42=0),"",ROUND((F42+H42)*0.5*J42/D42,2))</f>
        <v/>
      </c>
      <c r="L42" s="19">
        <f>IF(A42="","",TRIM(IF(F42+H42&gt;0,"Over 40 h in a week. ","")&amp;IF(I42&gt;12,"Day over 12 h (Colorado overtime, California double time). ",IF(I42&gt;8,"Day over 8 h (daily overtime in CA, AK, NV). ",""))))</f>
        <v/>
      </c>
    </row>
    <row r="43">
      <c r="A43" s="35">
        <f>IF(Roster!A41="","",Roster!A41)</f>
        <v/>
      </c>
      <c r="B43" s="19">
        <f>IF(A43="","",Roster!B41&amp;"")</f>
        <v/>
      </c>
      <c r="C43" s="18">
        <f>IF(A43="","",COUNTIFS(Shifts!$J$5:$J$404,A43,Shifts!$P$5:$P$404,1))</f>
        <v/>
      </c>
      <c r="D43" s="24">
        <f>IF(A43="","",SUMIFS(Shifts!$I$5:$I$404,Shifts!$J$5:$J$404,A43,Shifts!$P$5:$P$404,1))</f>
        <v/>
      </c>
      <c r="E43" s="24">
        <f>IF(A43="","",SUMIFS(Shifts!$I$5:$I$404,Shifts!$J$5:$J$404,A43,Shifts!$P$5:$P$404,1,Shifts!$A$5:$A$404,"&gt;="&amp;$C$3,Shifts!$A$5:$A$404,"&lt;"&amp;($C$3+7)))</f>
        <v/>
      </c>
      <c r="F43" s="24">
        <f>IF(A43="","",MAX(0,E43-40))</f>
        <v/>
      </c>
      <c r="G43" s="24">
        <f>IF(A43="","",SUMIFS(Shifts!$I$5:$I$404,Shifts!$J$5:$J$404,A43,Shifts!$P$5:$P$404,1,Shifts!$A$5:$A$404,"&gt;="&amp;($C$3+7),Shifts!$A$5:$A$404,"&lt;"&amp;($C$3+14)))</f>
        <v/>
      </c>
      <c r="H43" s="24">
        <f>IF(A43="","",MAX(0,G43-40))</f>
        <v/>
      </c>
      <c r="I43" s="24">
        <f>IF(A43="","",MAXIFS(Shifts!$N$5:$N$404,Shifts!$J$5:$J$404,A43))</f>
        <v/>
      </c>
      <c r="J43" s="26">
        <f>IF(A43="","",SUMIFS(Shifts!$M$5:$M$404,Shifts!$J$5:$J$404,A43,Shifts!$P$5:$P$404,1))</f>
        <v/>
      </c>
      <c r="K43" s="26">
        <f>IF(OR(A43="",D43=0),"",ROUND((F43+H43)*0.5*J43/D43,2))</f>
        <v/>
      </c>
      <c r="L43" s="19">
        <f>IF(A43="","",TRIM(IF(F43+H43&gt;0,"Over 40 h in a week. ","")&amp;IF(I43&gt;12,"Day over 12 h (Colorado overtime, California double time). ",IF(I43&gt;8,"Day over 8 h (daily overtime in CA, AK, NV). ",""))))</f>
        <v/>
      </c>
    </row>
    <row r="44">
      <c r="A44" s="35">
        <f>IF(Roster!A42="","",Roster!A42)</f>
        <v/>
      </c>
      <c r="B44" s="19">
        <f>IF(A44="","",Roster!B42&amp;"")</f>
        <v/>
      </c>
      <c r="C44" s="18">
        <f>IF(A44="","",COUNTIFS(Shifts!$J$5:$J$404,A44,Shifts!$P$5:$P$404,1))</f>
        <v/>
      </c>
      <c r="D44" s="24">
        <f>IF(A44="","",SUMIFS(Shifts!$I$5:$I$404,Shifts!$J$5:$J$404,A44,Shifts!$P$5:$P$404,1))</f>
        <v/>
      </c>
      <c r="E44" s="24">
        <f>IF(A44="","",SUMIFS(Shifts!$I$5:$I$404,Shifts!$J$5:$J$404,A44,Shifts!$P$5:$P$404,1,Shifts!$A$5:$A$404,"&gt;="&amp;$C$3,Shifts!$A$5:$A$404,"&lt;"&amp;($C$3+7)))</f>
        <v/>
      </c>
      <c r="F44" s="24">
        <f>IF(A44="","",MAX(0,E44-40))</f>
        <v/>
      </c>
      <c r="G44" s="24">
        <f>IF(A44="","",SUMIFS(Shifts!$I$5:$I$404,Shifts!$J$5:$J$404,A44,Shifts!$P$5:$P$404,1,Shifts!$A$5:$A$404,"&gt;="&amp;($C$3+7),Shifts!$A$5:$A$404,"&lt;"&amp;($C$3+14)))</f>
        <v/>
      </c>
      <c r="H44" s="24">
        <f>IF(A44="","",MAX(0,G44-40))</f>
        <v/>
      </c>
      <c r="I44" s="24">
        <f>IF(A44="","",MAXIFS(Shifts!$N$5:$N$404,Shifts!$J$5:$J$404,A44))</f>
        <v/>
      </c>
      <c r="J44" s="26">
        <f>IF(A44="","",SUMIFS(Shifts!$M$5:$M$404,Shifts!$J$5:$J$404,A44,Shifts!$P$5:$P$404,1))</f>
        <v/>
      </c>
      <c r="K44" s="26">
        <f>IF(OR(A44="",D44=0),"",ROUND((F44+H44)*0.5*J44/D44,2))</f>
        <v/>
      </c>
      <c r="L44" s="19">
        <f>IF(A44="","",TRIM(IF(F44+H44&gt;0,"Over 40 h in a week. ","")&amp;IF(I44&gt;12,"Day over 12 h (Colorado overtime, California double time). ",IF(I44&gt;8,"Day over 8 h (daily overtime in CA, AK, NV). ",""))))</f>
        <v/>
      </c>
    </row>
    <row r="45">
      <c r="A45" s="35">
        <f>IF(Roster!A43="","",Roster!A43)</f>
        <v/>
      </c>
      <c r="B45" s="19">
        <f>IF(A45="","",Roster!B43&amp;"")</f>
        <v/>
      </c>
      <c r="C45" s="18">
        <f>IF(A45="","",COUNTIFS(Shifts!$J$5:$J$404,A45,Shifts!$P$5:$P$404,1))</f>
        <v/>
      </c>
      <c r="D45" s="24">
        <f>IF(A45="","",SUMIFS(Shifts!$I$5:$I$404,Shifts!$J$5:$J$404,A45,Shifts!$P$5:$P$404,1))</f>
        <v/>
      </c>
      <c r="E45" s="24">
        <f>IF(A45="","",SUMIFS(Shifts!$I$5:$I$404,Shifts!$J$5:$J$404,A45,Shifts!$P$5:$P$404,1,Shifts!$A$5:$A$404,"&gt;="&amp;$C$3,Shifts!$A$5:$A$404,"&lt;"&amp;($C$3+7)))</f>
        <v/>
      </c>
      <c r="F45" s="24">
        <f>IF(A45="","",MAX(0,E45-40))</f>
        <v/>
      </c>
      <c r="G45" s="24">
        <f>IF(A45="","",SUMIFS(Shifts!$I$5:$I$404,Shifts!$J$5:$J$404,A45,Shifts!$P$5:$P$404,1,Shifts!$A$5:$A$404,"&gt;="&amp;($C$3+7),Shifts!$A$5:$A$404,"&lt;"&amp;($C$3+14)))</f>
        <v/>
      </c>
      <c r="H45" s="24">
        <f>IF(A45="","",MAX(0,G45-40))</f>
        <v/>
      </c>
      <c r="I45" s="24">
        <f>IF(A45="","",MAXIFS(Shifts!$N$5:$N$404,Shifts!$J$5:$J$404,A45))</f>
        <v/>
      </c>
      <c r="J45" s="26">
        <f>IF(A45="","",SUMIFS(Shifts!$M$5:$M$404,Shifts!$J$5:$J$404,A45,Shifts!$P$5:$P$404,1))</f>
        <v/>
      </c>
      <c r="K45" s="26">
        <f>IF(OR(A45="",D45=0),"",ROUND((F45+H45)*0.5*J45/D45,2))</f>
        <v/>
      </c>
      <c r="L45" s="19">
        <f>IF(A45="","",TRIM(IF(F45+H45&gt;0,"Over 40 h in a week. ","")&amp;IF(I45&gt;12,"Day over 12 h (Colorado overtime, California double time). ",IF(I45&gt;8,"Day over 8 h (daily overtime in CA, AK, NV). ",""))))</f>
        <v/>
      </c>
    </row>
    <row r="46">
      <c r="A46" s="35">
        <f>IF(Roster!A44="","",Roster!A44)</f>
        <v/>
      </c>
      <c r="B46" s="19">
        <f>IF(A46="","",Roster!B44&amp;"")</f>
        <v/>
      </c>
      <c r="C46" s="18">
        <f>IF(A46="","",COUNTIFS(Shifts!$J$5:$J$404,A46,Shifts!$P$5:$P$404,1))</f>
        <v/>
      </c>
      <c r="D46" s="24">
        <f>IF(A46="","",SUMIFS(Shifts!$I$5:$I$404,Shifts!$J$5:$J$404,A46,Shifts!$P$5:$P$404,1))</f>
        <v/>
      </c>
      <c r="E46" s="24">
        <f>IF(A46="","",SUMIFS(Shifts!$I$5:$I$404,Shifts!$J$5:$J$404,A46,Shifts!$P$5:$P$404,1,Shifts!$A$5:$A$404,"&gt;="&amp;$C$3,Shifts!$A$5:$A$404,"&lt;"&amp;($C$3+7)))</f>
        <v/>
      </c>
      <c r="F46" s="24">
        <f>IF(A46="","",MAX(0,E46-40))</f>
        <v/>
      </c>
      <c r="G46" s="24">
        <f>IF(A46="","",SUMIFS(Shifts!$I$5:$I$404,Shifts!$J$5:$J$404,A46,Shifts!$P$5:$P$404,1,Shifts!$A$5:$A$404,"&gt;="&amp;($C$3+7),Shifts!$A$5:$A$404,"&lt;"&amp;($C$3+14)))</f>
        <v/>
      </c>
      <c r="H46" s="24">
        <f>IF(A46="","",MAX(0,G46-40))</f>
        <v/>
      </c>
      <c r="I46" s="24">
        <f>IF(A46="","",MAXIFS(Shifts!$N$5:$N$404,Shifts!$J$5:$J$404,A46))</f>
        <v/>
      </c>
      <c r="J46" s="26">
        <f>IF(A46="","",SUMIFS(Shifts!$M$5:$M$404,Shifts!$J$5:$J$404,A46,Shifts!$P$5:$P$404,1))</f>
        <v/>
      </c>
      <c r="K46" s="26">
        <f>IF(OR(A46="",D46=0),"",ROUND((F46+H46)*0.5*J46/D46,2))</f>
        <v/>
      </c>
      <c r="L46" s="19">
        <f>IF(A46="","",TRIM(IF(F46+H46&gt;0,"Over 40 h in a week. ","")&amp;IF(I46&gt;12,"Day over 12 h (Colorado overtime, California double time). ",IF(I46&gt;8,"Day over 8 h (daily overtime in CA, AK, NV). ",""))))</f>
        <v/>
      </c>
    </row>
    <row r="47">
      <c r="A47" s="35">
        <f>IF(Roster!A45="","",Roster!A45)</f>
        <v/>
      </c>
      <c r="B47" s="19">
        <f>IF(A47="","",Roster!B45&amp;"")</f>
        <v/>
      </c>
      <c r="C47" s="18">
        <f>IF(A47="","",COUNTIFS(Shifts!$J$5:$J$404,A47,Shifts!$P$5:$P$404,1))</f>
        <v/>
      </c>
      <c r="D47" s="24">
        <f>IF(A47="","",SUMIFS(Shifts!$I$5:$I$404,Shifts!$J$5:$J$404,A47,Shifts!$P$5:$P$404,1))</f>
        <v/>
      </c>
      <c r="E47" s="24">
        <f>IF(A47="","",SUMIFS(Shifts!$I$5:$I$404,Shifts!$J$5:$J$404,A47,Shifts!$P$5:$P$404,1,Shifts!$A$5:$A$404,"&gt;="&amp;$C$3,Shifts!$A$5:$A$404,"&lt;"&amp;($C$3+7)))</f>
        <v/>
      </c>
      <c r="F47" s="24">
        <f>IF(A47="","",MAX(0,E47-40))</f>
        <v/>
      </c>
      <c r="G47" s="24">
        <f>IF(A47="","",SUMIFS(Shifts!$I$5:$I$404,Shifts!$J$5:$J$404,A47,Shifts!$P$5:$P$404,1,Shifts!$A$5:$A$404,"&gt;="&amp;($C$3+7),Shifts!$A$5:$A$404,"&lt;"&amp;($C$3+14)))</f>
        <v/>
      </c>
      <c r="H47" s="24">
        <f>IF(A47="","",MAX(0,G47-40))</f>
        <v/>
      </c>
      <c r="I47" s="24">
        <f>IF(A47="","",MAXIFS(Shifts!$N$5:$N$404,Shifts!$J$5:$J$404,A47))</f>
        <v/>
      </c>
      <c r="J47" s="26">
        <f>IF(A47="","",SUMIFS(Shifts!$M$5:$M$404,Shifts!$J$5:$J$404,A47,Shifts!$P$5:$P$404,1))</f>
        <v/>
      </c>
      <c r="K47" s="26">
        <f>IF(OR(A47="",D47=0),"",ROUND((F47+H47)*0.5*J47/D47,2))</f>
        <v/>
      </c>
      <c r="L47" s="19">
        <f>IF(A47="","",TRIM(IF(F47+H47&gt;0,"Over 40 h in a week. ","")&amp;IF(I47&gt;12,"Day over 12 h (Colorado overtime, California double time). ",IF(I47&gt;8,"Day over 8 h (daily overtime in CA, AK, NV). ",""))))</f>
        <v/>
      </c>
    </row>
    <row r="48">
      <c r="A48" s="35">
        <f>IF(Roster!A46="","",Roster!A46)</f>
        <v/>
      </c>
      <c r="B48" s="19">
        <f>IF(A48="","",Roster!B46&amp;"")</f>
        <v/>
      </c>
      <c r="C48" s="18">
        <f>IF(A48="","",COUNTIFS(Shifts!$J$5:$J$404,A48,Shifts!$P$5:$P$404,1))</f>
        <v/>
      </c>
      <c r="D48" s="24">
        <f>IF(A48="","",SUMIFS(Shifts!$I$5:$I$404,Shifts!$J$5:$J$404,A48,Shifts!$P$5:$P$404,1))</f>
        <v/>
      </c>
      <c r="E48" s="24">
        <f>IF(A48="","",SUMIFS(Shifts!$I$5:$I$404,Shifts!$J$5:$J$404,A48,Shifts!$P$5:$P$404,1,Shifts!$A$5:$A$404,"&gt;="&amp;$C$3,Shifts!$A$5:$A$404,"&lt;"&amp;($C$3+7)))</f>
        <v/>
      </c>
      <c r="F48" s="24">
        <f>IF(A48="","",MAX(0,E48-40))</f>
        <v/>
      </c>
      <c r="G48" s="24">
        <f>IF(A48="","",SUMIFS(Shifts!$I$5:$I$404,Shifts!$J$5:$J$404,A48,Shifts!$P$5:$P$404,1,Shifts!$A$5:$A$404,"&gt;="&amp;($C$3+7),Shifts!$A$5:$A$404,"&lt;"&amp;($C$3+14)))</f>
        <v/>
      </c>
      <c r="H48" s="24">
        <f>IF(A48="","",MAX(0,G48-40))</f>
        <v/>
      </c>
      <c r="I48" s="24">
        <f>IF(A48="","",MAXIFS(Shifts!$N$5:$N$404,Shifts!$J$5:$J$404,A48))</f>
        <v/>
      </c>
      <c r="J48" s="26">
        <f>IF(A48="","",SUMIFS(Shifts!$M$5:$M$404,Shifts!$J$5:$J$404,A48,Shifts!$P$5:$P$404,1))</f>
        <v/>
      </c>
      <c r="K48" s="26">
        <f>IF(OR(A48="",D48=0),"",ROUND((F48+H48)*0.5*J48/D48,2))</f>
        <v/>
      </c>
      <c r="L48" s="19">
        <f>IF(A48="","",TRIM(IF(F48+H48&gt;0,"Over 40 h in a week. ","")&amp;IF(I48&gt;12,"Day over 12 h (Colorado overtime, California double time). ",IF(I48&gt;8,"Day over 8 h (daily overtime in CA, AK, NV). ",""))))</f>
        <v/>
      </c>
    </row>
    <row r="49">
      <c r="A49" s="35">
        <f>IF(Roster!A47="","",Roster!A47)</f>
        <v/>
      </c>
      <c r="B49" s="19">
        <f>IF(A49="","",Roster!B47&amp;"")</f>
        <v/>
      </c>
      <c r="C49" s="18">
        <f>IF(A49="","",COUNTIFS(Shifts!$J$5:$J$404,A49,Shifts!$P$5:$P$404,1))</f>
        <v/>
      </c>
      <c r="D49" s="24">
        <f>IF(A49="","",SUMIFS(Shifts!$I$5:$I$404,Shifts!$J$5:$J$404,A49,Shifts!$P$5:$P$404,1))</f>
        <v/>
      </c>
      <c r="E49" s="24">
        <f>IF(A49="","",SUMIFS(Shifts!$I$5:$I$404,Shifts!$J$5:$J$404,A49,Shifts!$P$5:$P$404,1,Shifts!$A$5:$A$404,"&gt;="&amp;$C$3,Shifts!$A$5:$A$404,"&lt;"&amp;($C$3+7)))</f>
        <v/>
      </c>
      <c r="F49" s="24">
        <f>IF(A49="","",MAX(0,E49-40))</f>
        <v/>
      </c>
      <c r="G49" s="24">
        <f>IF(A49="","",SUMIFS(Shifts!$I$5:$I$404,Shifts!$J$5:$J$404,A49,Shifts!$P$5:$P$404,1,Shifts!$A$5:$A$404,"&gt;="&amp;($C$3+7),Shifts!$A$5:$A$404,"&lt;"&amp;($C$3+14)))</f>
        <v/>
      </c>
      <c r="H49" s="24">
        <f>IF(A49="","",MAX(0,G49-40))</f>
        <v/>
      </c>
      <c r="I49" s="24">
        <f>IF(A49="","",MAXIFS(Shifts!$N$5:$N$404,Shifts!$J$5:$J$404,A49))</f>
        <v/>
      </c>
      <c r="J49" s="26">
        <f>IF(A49="","",SUMIFS(Shifts!$M$5:$M$404,Shifts!$J$5:$J$404,A49,Shifts!$P$5:$P$404,1))</f>
        <v/>
      </c>
      <c r="K49" s="26">
        <f>IF(OR(A49="",D49=0),"",ROUND((F49+H49)*0.5*J49/D49,2))</f>
        <v/>
      </c>
      <c r="L49" s="19">
        <f>IF(A49="","",TRIM(IF(F49+H49&gt;0,"Over 40 h in a week. ","")&amp;IF(I49&gt;12,"Day over 12 h (Colorado overtime, California double time). ",IF(I49&gt;8,"Day over 8 h (daily overtime in CA, AK, NV). ",""))))</f>
        <v/>
      </c>
    </row>
    <row r="50">
      <c r="A50" s="35">
        <f>IF(Roster!A48="","",Roster!A48)</f>
        <v/>
      </c>
      <c r="B50" s="19">
        <f>IF(A50="","",Roster!B48&amp;"")</f>
        <v/>
      </c>
      <c r="C50" s="18">
        <f>IF(A50="","",COUNTIFS(Shifts!$J$5:$J$404,A50,Shifts!$P$5:$P$404,1))</f>
        <v/>
      </c>
      <c r="D50" s="24">
        <f>IF(A50="","",SUMIFS(Shifts!$I$5:$I$404,Shifts!$J$5:$J$404,A50,Shifts!$P$5:$P$404,1))</f>
        <v/>
      </c>
      <c r="E50" s="24">
        <f>IF(A50="","",SUMIFS(Shifts!$I$5:$I$404,Shifts!$J$5:$J$404,A50,Shifts!$P$5:$P$404,1,Shifts!$A$5:$A$404,"&gt;="&amp;$C$3,Shifts!$A$5:$A$404,"&lt;"&amp;($C$3+7)))</f>
        <v/>
      </c>
      <c r="F50" s="24">
        <f>IF(A50="","",MAX(0,E50-40))</f>
        <v/>
      </c>
      <c r="G50" s="24">
        <f>IF(A50="","",SUMIFS(Shifts!$I$5:$I$404,Shifts!$J$5:$J$404,A50,Shifts!$P$5:$P$404,1,Shifts!$A$5:$A$404,"&gt;="&amp;($C$3+7),Shifts!$A$5:$A$404,"&lt;"&amp;($C$3+14)))</f>
        <v/>
      </c>
      <c r="H50" s="24">
        <f>IF(A50="","",MAX(0,G50-40))</f>
        <v/>
      </c>
      <c r="I50" s="24">
        <f>IF(A50="","",MAXIFS(Shifts!$N$5:$N$404,Shifts!$J$5:$J$404,A50))</f>
        <v/>
      </c>
      <c r="J50" s="26">
        <f>IF(A50="","",SUMIFS(Shifts!$M$5:$M$404,Shifts!$J$5:$J$404,A50,Shifts!$P$5:$P$404,1))</f>
        <v/>
      </c>
      <c r="K50" s="26">
        <f>IF(OR(A50="",D50=0),"",ROUND((F50+H50)*0.5*J50/D50,2))</f>
        <v/>
      </c>
      <c r="L50" s="19">
        <f>IF(A50="","",TRIM(IF(F50+H50&gt;0,"Over 40 h in a week. ","")&amp;IF(I50&gt;12,"Day over 12 h (Colorado overtime, California double time). ",IF(I50&gt;8,"Day over 8 h (daily overtime in CA, AK, NV). ",""))))</f>
        <v/>
      </c>
    </row>
    <row r="51">
      <c r="A51" s="35">
        <f>IF(Roster!A49="","",Roster!A49)</f>
        <v/>
      </c>
      <c r="B51" s="19">
        <f>IF(A51="","",Roster!B49&amp;"")</f>
        <v/>
      </c>
      <c r="C51" s="18">
        <f>IF(A51="","",COUNTIFS(Shifts!$J$5:$J$404,A51,Shifts!$P$5:$P$404,1))</f>
        <v/>
      </c>
      <c r="D51" s="24">
        <f>IF(A51="","",SUMIFS(Shifts!$I$5:$I$404,Shifts!$J$5:$J$404,A51,Shifts!$P$5:$P$404,1))</f>
        <v/>
      </c>
      <c r="E51" s="24">
        <f>IF(A51="","",SUMIFS(Shifts!$I$5:$I$404,Shifts!$J$5:$J$404,A51,Shifts!$P$5:$P$404,1,Shifts!$A$5:$A$404,"&gt;="&amp;$C$3,Shifts!$A$5:$A$404,"&lt;"&amp;($C$3+7)))</f>
        <v/>
      </c>
      <c r="F51" s="24">
        <f>IF(A51="","",MAX(0,E51-40))</f>
        <v/>
      </c>
      <c r="G51" s="24">
        <f>IF(A51="","",SUMIFS(Shifts!$I$5:$I$404,Shifts!$J$5:$J$404,A51,Shifts!$P$5:$P$404,1,Shifts!$A$5:$A$404,"&gt;="&amp;($C$3+7),Shifts!$A$5:$A$404,"&lt;"&amp;($C$3+14)))</f>
        <v/>
      </c>
      <c r="H51" s="24">
        <f>IF(A51="","",MAX(0,G51-40))</f>
        <v/>
      </c>
      <c r="I51" s="24">
        <f>IF(A51="","",MAXIFS(Shifts!$N$5:$N$404,Shifts!$J$5:$J$404,A51))</f>
        <v/>
      </c>
      <c r="J51" s="26">
        <f>IF(A51="","",SUMIFS(Shifts!$M$5:$M$404,Shifts!$J$5:$J$404,A51,Shifts!$P$5:$P$404,1))</f>
        <v/>
      </c>
      <c r="K51" s="26">
        <f>IF(OR(A51="",D51=0),"",ROUND((F51+H51)*0.5*J51/D51,2))</f>
        <v/>
      </c>
      <c r="L51" s="19">
        <f>IF(A51="","",TRIM(IF(F51+H51&gt;0,"Over 40 h in a week. ","")&amp;IF(I51&gt;12,"Day over 12 h (Colorado overtime, California double time). ",IF(I51&gt;8,"Day over 8 h (daily overtime in CA, AK, NV). ",""))))</f>
        <v/>
      </c>
    </row>
    <row r="52">
      <c r="A52" s="35">
        <f>IF(Roster!A50="","",Roster!A50)</f>
        <v/>
      </c>
      <c r="B52" s="19">
        <f>IF(A52="","",Roster!B50&amp;"")</f>
        <v/>
      </c>
      <c r="C52" s="18">
        <f>IF(A52="","",COUNTIFS(Shifts!$J$5:$J$404,A52,Shifts!$P$5:$P$404,1))</f>
        <v/>
      </c>
      <c r="D52" s="24">
        <f>IF(A52="","",SUMIFS(Shifts!$I$5:$I$404,Shifts!$J$5:$J$404,A52,Shifts!$P$5:$P$404,1))</f>
        <v/>
      </c>
      <c r="E52" s="24">
        <f>IF(A52="","",SUMIFS(Shifts!$I$5:$I$404,Shifts!$J$5:$J$404,A52,Shifts!$P$5:$P$404,1,Shifts!$A$5:$A$404,"&gt;="&amp;$C$3,Shifts!$A$5:$A$404,"&lt;"&amp;($C$3+7)))</f>
        <v/>
      </c>
      <c r="F52" s="24">
        <f>IF(A52="","",MAX(0,E52-40))</f>
        <v/>
      </c>
      <c r="G52" s="24">
        <f>IF(A52="","",SUMIFS(Shifts!$I$5:$I$404,Shifts!$J$5:$J$404,A52,Shifts!$P$5:$P$404,1,Shifts!$A$5:$A$404,"&gt;="&amp;($C$3+7),Shifts!$A$5:$A$404,"&lt;"&amp;($C$3+14)))</f>
        <v/>
      </c>
      <c r="H52" s="24">
        <f>IF(A52="","",MAX(0,G52-40))</f>
        <v/>
      </c>
      <c r="I52" s="24">
        <f>IF(A52="","",MAXIFS(Shifts!$N$5:$N$404,Shifts!$J$5:$J$404,A52))</f>
        <v/>
      </c>
      <c r="J52" s="26">
        <f>IF(A52="","",SUMIFS(Shifts!$M$5:$M$404,Shifts!$J$5:$J$404,A52,Shifts!$P$5:$P$404,1))</f>
        <v/>
      </c>
      <c r="K52" s="26">
        <f>IF(OR(A52="",D52=0),"",ROUND((F52+H52)*0.5*J52/D52,2))</f>
        <v/>
      </c>
      <c r="L52" s="19">
        <f>IF(A52="","",TRIM(IF(F52+H52&gt;0,"Over 40 h in a week. ","")&amp;IF(I52&gt;12,"Day over 12 h (Colorado overtime, California double time). ",IF(I52&gt;8,"Day over 8 h (daily overtime in CA, AK, NV). ",""))))</f>
        <v/>
      </c>
    </row>
    <row r="53">
      <c r="A53" s="35">
        <f>IF(Roster!A51="","",Roster!A51)</f>
        <v/>
      </c>
      <c r="B53" s="19">
        <f>IF(A53="","",Roster!B51&amp;"")</f>
        <v/>
      </c>
      <c r="C53" s="18">
        <f>IF(A53="","",COUNTIFS(Shifts!$J$5:$J$404,A53,Shifts!$P$5:$P$404,1))</f>
        <v/>
      </c>
      <c r="D53" s="24">
        <f>IF(A53="","",SUMIFS(Shifts!$I$5:$I$404,Shifts!$J$5:$J$404,A53,Shifts!$P$5:$P$404,1))</f>
        <v/>
      </c>
      <c r="E53" s="24">
        <f>IF(A53="","",SUMIFS(Shifts!$I$5:$I$404,Shifts!$J$5:$J$404,A53,Shifts!$P$5:$P$404,1,Shifts!$A$5:$A$404,"&gt;="&amp;$C$3,Shifts!$A$5:$A$404,"&lt;"&amp;($C$3+7)))</f>
        <v/>
      </c>
      <c r="F53" s="24">
        <f>IF(A53="","",MAX(0,E53-40))</f>
        <v/>
      </c>
      <c r="G53" s="24">
        <f>IF(A53="","",SUMIFS(Shifts!$I$5:$I$404,Shifts!$J$5:$J$404,A53,Shifts!$P$5:$P$404,1,Shifts!$A$5:$A$404,"&gt;="&amp;($C$3+7),Shifts!$A$5:$A$404,"&lt;"&amp;($C$3+14)))</f>
        <v/>
      </c>
      <c r="H53" s="24">
        <f>IF(A53="","",MAX(0,G53-40))</f>
        <v/>
      </c>
      <c r="I53" s="24">
        <f>IF(A53="","",MAXIFS(Shifts!$N$5:$N$404,Shifts!$J$5:$J$404,A53))</f>
        <v/>
      </c>
      <c r="J53" s="26">
        <f>IF(A53="","",SUMIFS(Shifts!$M$5:$M$404,Shifts!$J$5:$J$404,A53,Shifts!$P$5:$P$404,1))</f>
        <v/>
      </c>
      <c r="K53" s="26">
        <f>IF(OR(A53="",D53=0),"",ROUND((F53+H53)*0.5*J53/D53,2))</f>
        <v/>
      </c>
      <c r="L53" s="19">
        <f>IF(A53="","",TRIM(IF(F53+H53&gt;0,"Over 40 h in a week. ","")&amp;IF(I53&gt;12,"Day over 12 h (Colorado overtime, California double time). ",IF(I53&gt;8,"Day over 8 h (daily overtime in CA, AK, NV). ",""))))</f>
        <v/>
      </c>
    </row>
    <row r="54">
      <c r="A54" s="35">
        <f>IF(Roster!A52="","",Roster!A52)</f>
        <v/>
      </c>
      <c r="B54" s="19">
        <f>IF(A54="","",Roster!B52&amp;"")</f>
        <v/>
      </c>
      <c r="C54" s="18">
        <f>IF(A54="","",COUNTIFS(Shifts!$J$5:$J$404,A54,Shifts!$P$5:$P$404,1))</f>
        <v/>
      </c>
      <c r="D54" s="24">
        <f>IF(A54="","",SUMIFS(Shifts!$I$5:$I$404,Shifts!$J$5:$J$404,A54,Shifts!$P$5:$P$404,1))</f>
        <v/>
      </c>
      <c r="E54" s="24">
        <f>IF(A54="","",SUMIFS(Shifts!$I$5:$I$404,Shifts!$J$5:$J$404,A54,Shifts!$P$5:$P$404,1,Shifts!$A$5:$A$404,"&gt;="&amp;$C$3,Shifts!$A$5:$A$404,"&lt;"&amp;($C$3+7)))</f>
        <v/>
      </c>
      <c r="F54" s="24">
        <f>IF(A54="","",MAX(0,E54-40))</f>
        <v/>
      </c>
      <c r="G54" s="24">
        <f>IF(A54="","",SUMIFS(Shifts!$I$5:$I$404,Shifts!$J$5:$J$404,A54,Shifts!$P$5:$P$404,1,Shifts!$A$5:$A$404,"&gt;="&amp;($C$3+7),Shifts!$A$5:$A$404,"&lt;"&amp;($C$3+14)))</f>
        <v/>
      </c>
      <c r="H54" s="24">
        <f>IF(A54="","",MAX(0,G54-40))</f>
        <v/>
      </c>
      <c r="I54" s="24">
        <f>IF(A54="","",MAXIFS(Shifts!$N$5:$N$404,Shifts!$J$5:$J$404,A54))</f>
        <v/>
      </c>
      <c r="J54" s="26">
        <f>IF(A54="","",SUMIFS(Shifts!$M$5:$M$404,Shifts!$J$5:$J$404,A54,Shifts!$P$5:$P$404,1))</f>
        <v/>
      </c>
      <c r="K54" s="26">
        <f>IF(OR(A54="",D54=0),"",ROUND((F54+H54)*0.5*J54/D54,2))</f>
        <v/>
      </c>
      <c r="L54" s="19">
        <f>IF(A54="","",TRIM(IF(F54+H54&gt;0,"Over 40 h in a week. ","")&amp;IF(I54&gt;12,"Day over 12 h (Colorado overtime, California double time). ",IF(I54&gt;8,"Day over 8 h (daily overtime in CA, AK, NV). ",""))))</f>
        <v/>
      </c>
    </row>
    <row r="55">
      <c r="A55" s="35">
        <f>IF(Roster!A53="","",Roster!A53)</f>
        <v/>
      </c>
      <c r="B55" s="19">
        <f>IF(A55="","",Roster!B53&amp;"")</f>
        <v/>
      </c>
      <c r="C55" s="18">
        <f>IF(A55="","",COUNTIFS(Shifts!$J$5:$J$404,A55,Shifts!$P$5:$P$404,1))</f>
        <v/>
      </c>
      <c r="D55" s="24">
        <f>IF(A55="","",SUMIFS(Shifts!$I$5:$I$404,Shifts!$J$5:$J$404,A55,Shifts!$P$5:$P$404,1))</f>
        <v/>
      </c>
      <c r="E55" s="24">
        <f>IF(A55="","",SUMIFS(Shifts!$I$5:$I$404,Shifts!$J$5:$J$404,A55,Shifts!$P$5:$P$404,1,Shifts!$A$5:$A$404,"&gt;="&amp;$C$3,Shifts!$A$5:$A$404,"&lt;"&amp;($C$3+7)))</f>
        <v/>
      </c>
      <c r="F55" s="24">
        <f>IF(A55="","",MAX(0,E55-40))</f>
        <v/>
      </c>
      <c r="G55" s="24">
        <f>IF(A55="","",SUMIFS(Shifts!$I$5:$I$404,Shifts!$J$5:$J$404,A55,Shifts!$P$5:$P$404,1,Shifts!$A$5:$A$404,"&gt;="&amp;($C$3+7),Shifts!$A$5:$A$404,"&lt;"&amp;($C$3+14)))</f>
        <v/>
      </c>
      <c r="H55" s="24">
        <f>IF(A55="","",MAX(0,G55-40))</f>
        <v/>
      </c>
      <c r="I55" s="24">
        <f>IF(A55="","",MAXIFS(Shifts!$N$5:$N$404,Shifts!$J$5:$J$404,A55))</f>
        <v/>
      </c>
      <c r="J55" s="26">
        <f>IF(A55="","",SUMIFS(Shifts!$M$5:$M$404,Shifts!$J$5:$J$404,A55,Shifts!$P$5:$P$404,1))</f>
        <v/>
      </c>
      <c r="K55" s="26">
        <f>IF(OR(A55="",D55=0),"",ROUND((F55+H55)*0.5*J55/D55,2))</f>
        <v/>
      </c>
      <c r="L55" s="19">
        <f>IF(A55="","",TRIM(IF(F55+H55&gt;0,"Over 40 h in a week. ","")&amp;IF(I55&gt;12,"Day over 12 h (Colorado overtime, California double time). ",IF(I55&gt;8,"Day over 8 h (daily overtime in CA, AK, NV). ",""))))</f>
        <v/>
      </c>
    </row>
    <row r="56">
      <c r="A56" s="35">
        <f>IF(Roster!A54="","",Roster!A54)</f>
        <v/>
      </c>
      <c r="B56" s="19">
        <f>IF(A56="","",Roster!B54&amp;"")</f>
        <v/>
      </c>
      <c r="C56" s="18">
        <f>IF(A56="","",COUNTIFS(Shifts!$J$5:$J$404,A56,Shifts!$P$5:$P$404,1))</f>
        <v/>
      </c>
      <c r="D56" s="24">
        <f>IF(A56="","",SUMIFS(Shifts!$I$5:$I$404,Shifts!$J$5:$J$404,A56,Shifts!$P$5:$P$404,1))</f>
        <v/>
      </c>
      <c r="E56" s="24">
        <f>IF(A56="","",SUMIFS(Shifts!$I$5:$I$404,Shifts!$J$5:$J$404,A56,Shifts!$P$5:$P$404,1,Shifts!$A$5:$A$404,"&gt;="&amp;$C$3,Shifts!$A$5:$A$404,"&lt;"&amp;($C$3+7)))</f>
        <v/>
      </c>
      <c r="F56" s="24">
        <f>IF(A56="","",MAX(0,E56-40))</f>
        <v/>
      </c>
      <c r="G56" s="24">
        <f>IF(A56="","",SUMIFS(Shifts!$I$5:$I$404,Shifts!$J$5:$J$404,A56,Shifts!$P$5:$P$404,1,Shifts!$A$5:$A$404,"&gt;="&amp;($C$3+7),Shifts!$A$5:$A$404,"&lt;"&amp;($C$3+14)))</f>
        <v/>
      </c>
      <c r="H56" s="24">
        <f>IF(A56="","",MAX(0,G56-40))</f>
        <v/>
      </c>
      <c r="I56" s="24">
        <f>IF(A56="","",MAXIFS(Shifts!$N$5:$N$404,Shifts!$J$5:$J$404,A56))</f>
        <v/>
      </c>
      <c r="J56" s="26">
        <f>IF(A56="","",SUMIFS(Shifts!$M$5:$M$404,Shifts!$J$5:$J$404,A56,Shifts!$P$5:$P$404,1))</f>
        <v/>
      </c>
      <c r="K56" s="26">
        <f>IF(OR(A56="",D56=0),"",ROUND((F56+H56)*0.5*J56/D56,2))</f>
        <v/>
      </c>
      <c r="L56" s="19">
        <f>IF(A56="","",TRIM(IF(F56+H56&gt;0,"Over 40 h in a week. ","")&amp;IF(I56&gt;12,"Day over 12 h (Colorado overtime, California double time). ",IF(I56&gt;8,"Day over 8 h (daily overtime in CA, AK, NV). ",""))))</f>
        <v/>
      </c>
    </row>
    <row r="57">
      <c r="A57" s="35">
        <f>IF(Roster!A55="","",Roster!A55)</f>
        <v/>
      </c>
      <c r="B57" s="19">
        <f>IF(A57="","",Roster!B55&amp;"")</f>
        <v/>
      </c>
      <c r="C57" s="18">
        <f>IF(A57="","",COUNTIFS(Shifts!$J$5:$J$404,A57,Shifts!$P$5:$P$404,1))</f>
        <v/>
      </c>
      <c r="D57" s="24">
        <f>IF(A57="","",SUMIFS(Shifts!$I$5:$I$404,Shifts!$J$5:$J$404,A57,Shifts!$P$5:$P$404,1))</f>
        <v/>
      </c>
      <c r="E57" s="24">
        <f>IF(A57="","",SUMIFS(Shifts!$I$5:$I$404,Shifts!$J$5:$J$404,A57,Shifts!$P$5:$P$404,1,Shifts!$A$5:$A$404,"&gt;="&amp;$C$3,Shifts!$A$5:$A$404,"&lt;"&amp;($C$3+7)))</f>
        <v/>
      </c>
      <c r="F57" s="24">
        <f>IF(A57="","",MAX(0,E57-40))</f>
        <v/>
      </c>
      <c r="G57" s="24">
        <f>IF(A57="","",SUMIFS(Shifts!$I$5:$I$404,Shifts!$J$5:$J$404,A57,Shifts!$P$5:$P$404,1,Shifts!$A$5:$A$404,"&gt;="&amp;($C$3+7),Shifts!$A$5:$A$404,"&lt;"&amp;($C$3+14)))</f>
        <v/>
      </c>
      <c r="H57" s="24">
        <f>IF(A57="","",MAX(0,G57-40))</f>
        <v/>
      </c>
      <c r="I57" s="24">
        <f>IF(A57="","",MAXIFS(Shifts!$N$5:$N$404,Shifts!$J$5:$J$404,A57))</f>
        <v/>
      </c>
      <c r="J57" s="26">
        <f>IF(A57="","",SUMIFS(Shifts!$M$5:$M$404,Shifts!$J$5:$J$404,A57,Shifts!$P$5:$P$404,1))</f>
        <v/>
      </c>
      <c r="K57" s="26">
        <f>IF(OR(A57="",D57=0),"",ROUND((F57+H57)*0.5*J57/D57,2))</f>
        <v/>
      </c>
      <c r="L57" s="19">
        <f>IF(A57="","",TRIM(IF(F57+H57&gt;0,"Over 40 h in a week. ","")&amp;IF(I57&gt;12,"Day over 12 h (Colorado overtime, California double time). ",IF(I57&gt;8,"Day over 8 h (daily overtime in CA, AK, NV). ",""))))</f>
        <v/>
      </c>
    </row>
    <row r="58">
      <c r="A58" s="35">
        <f>IF(Roster!A56="","",Roster!A56)</f>
        <v/>
      </c>
      <c r="B58" s="19">
        <f>IF(A58="","",Roster!B56&amp;"")</f>
        <v/>
      </c>
      <c r="C58" s="18">
        <f>IF(A58="","",COUNTIFS(Shifts!$J$5:$J$404,A58,Shifts!$P$5:$P$404,1))</f>
        <v/>
      </c>
      <c r="D58" s="24">
        <f>IF(A58="","",SUMIFS(Shifts!$I$5:$I$404,Shifts!$J$5:$J$404,A58,Shifts!$P$5:$P$404,1))</f>
        <v/>
      </c>
      <c r="E58" s="24">
        <f>IF(A58="","",SUMIFS(Shifts!$I$5:$I$404,Shifts!$J$5:$J$404,A58,Shifts!$P$5:$P$404,1,Shifts!$A$5:$A$404,"&gt;="&amp;$C$3,Shifts!$A$5:$A$404,"&lt;"&amp;($C$3+7)))</f>
        <v/>
      </c>
      <c r="F58" s="24">
        <f>IF(A58="","",MAX(0,E58-40))</f>
        <v/>
      </c>
      <c r="G58" s="24">
        <f>IF(A58="","",SUMIFS(Shifts!$I$5:$I$404,Shifts!$J$5:$J$404,A58,Shifts!$P$5:$P$404,1,Shifts!$A$5:$A$404,"&gt;="&amp;($C$3+7),Shifts!$A$5:$A$404,"&lt;"&amp;($C$3+14)))</f>
        <v/>
      </c>
      <c r="H58" s="24">
        <f>IF(A58="","",MAX(0,G58-40))</f>
        <v/>
      </c>
      <c r="I58" s="24">
        <f>IF(A58="","",MAXIFS(Shifts!$N$5:$N$404,Shifts!$J$5:$J$404,A58))</f>
        <v/>
      </c>
      <c r="J58" s="26">
        <f>IF(A58="","",SUMIFS(Shifts!$M$5:$M$404,Shifts!$J$5:$J$404,A58,Shifts!$P$5:$P$404,1))</f>
        <v/>
      </c>
      <c r="K58" s="26">
        <f>IF(OR(A58="",D58=0),"",ROUND((F58+H58)*0.5*J58/D58,2))</f>
        <v/>
      </c>
      <c r="L58" s="19">
        <f>IF(A58="","",TRIM(IF(F58+H58&gt;0,"Over 40 h in a week. ","")&amp;IF(I58&gt;12,"Day over 12 h (Colorado overtime, California double time). ",IF(I58&gt;8,"Day over 8 h (daily overtime in CA, AK, NV). ",""))))</f>
        <v/>
      </c>
    </row>
    <row r="59">
      <c r="A59" s="35">
        <f>IF(Roster!A57="","",Roster!A57)</f>
        <v/>
      </c>
      <c r="B59" s="19">
        <f>IF(A59="","",Roster!B57&amp;"")</f>
        <v/>
      </c>
      <c r="C59" s="18">
        <f>IF(A59="","",COUNTIFS(Shifts!$J$5:$J$404,A59,Shifts!$P$5:$P$404,1))</f>
        <v/>
      </c>
      <c r="D59" s="24">
        <f>IF(A59="","",SUMIFS(Shifts!$I$5:$I$404,Shifts!$J$5:$J$404,A59,Shifts!$P$5:$P$404,1))</f>
        <v/>
      </c>
      <c r="E59" s="24">
        <f>IF(A59="","",SUMIFS(Shifts!$I$5:$I$404,Shifts!$J$5:$J$404,A59,Shifts!$P$5:$P$404,1,Shifts!$A$5:$A$404,"&gt;="&amp;$C$3,Shifts!$A$5:$A$404,"&lt;"&amp;($C$3+7)))</f>
        <v/>
      </c>
      <c r="F59" s="24">
        <f>IF(A59="","",MAX(0,E59-40))</f>
        <v/>
      </c>
      <c r="G59" s="24">
        <f>IF(A59="","",SUMIFS(Shifts!$I$5:$I$404,Shifts!$J$5:$J$404,A59,Shifts!$P$5:$P$404,1,Shifts!$A$5:$A$404,"&gt;="&amp;($C$3+7),Shifts!$A$5:$A$404,"&lt;"&amp;($C$3+14)))</f>
        <v/>
      </c>
      <c r="H59" s="24">
        <f>IF(A59="","",MAX(0,G59-40))</f>
        <v/>
      </c>
      <c r="I59" s="24">
        <f>IF(A59="","",MAXIFS(Shifts!$N$5:$N$404,Shifts!$J$5:$J$404,A59))</f>
        <v/>
      </c>
      <c r="J59" s="26">
        <f>IF(A59="","",SUMIFS(Shifts!$M$5:$M$404,Shifts!$J$5:$J$404,A59,Shifts!$P$5:$P$404,1))</f>
        <v/>
      </c>
      <c r="K59" s="26">
        <f>IF(OR(A59="",D59=0),"",ROUND((F59+H59)*0.5*J59/D59,2))</f>
        <v/>
      </c>
      <c r="L59" s="19">
        <f>IF(A59="","",TRIM(IF(F59+H59&gt;0,"Over 40 h in a week. ","")&amp;IF(I59&gt;12,"Day over 12 h (Colorado overtime, California double time). ",IF(I59&gt;8,"Day over 8 h (daily overtime in CA, AK, NV). ",""))))</f>
        <v/>
      </c>
    </row>
    <row r="60">
      <c r="A60" s="35">
        <f>IF(Roster!A58="","",Roster!A58)</f>
        <v/>
      </c>
      <c r="B60" s="19">
        <f>IF(A60="","",Roster!B58&amp;"")</f>
        <v/>
      </c>
      <c r="C60" s="18">
        <f>IF(A60="","",COUNTIFS(Shifts!$J$5:$J$404,A60,Shifts!$P$5:$P$404,1))</f>
        <v/>
      </c>
      <c r="D60" s="24">
        <f>IF(A60="","",SUMIFS(Shifts!$I$5:$I$404,Shifts!$J$5:$J$404,A60,Shifts!$P$5:$P$404,1))</f>
        <v/>
      </c>
      <c r="E60" s="24">
        <f>IF(A60="","",SUMIFS(Shifts!$I$5:$I$404,Shifts!$J$5:$J$404,A60,Shifts!$P$5:$P$404,1,Shifts!$A$5:$A$404,"&gt;="&amp;$C$3,Shifts!$A$5:$A$404,"&lt;"&amp;($C$3+7)))</f>
        <v/>
      </c>
      <c r="F60" s="24">
        <f>IF(A60="","",MAX(0,E60-40))</f>
        <v/>
      </c>
      <c r="G60" s="24">
        <f>IF(A60="","",SUMIFS(Shifts!$I$5:$I$404,Shifts!$J$5:$J$404,A60,Shifts!$P$5:$P$404,1,Shifts!$A$5:$A$404,"&gt;="&amp;($C$3+7),Shifts!$A$5:$A$404,"&lt;"&amp;($C$3+14)))</f>
        <v/>
      </c>
      <c r="H60" s="24">
        <f>IF(A60="","",MAX(0,G60-40))</f>
        <v/>
      </c>
      <c r="I60" s="24">
        <f>IF(A60="","",MAXIFS(Shifts!$N$5:$N$404,Shifts!$J$5:$J$404,A60))</f>
        <v/>
      </c>
      <c r="J60" s="26">
        <f>IF(A60="","",SUMIFS(Shifts!$M$5:$M$404,Shifts!$J$5:$J$404,A60,Shifts!$P$5:$P$404,1))</f>
        <v/>
      </c>
      <c r="K60" s="26">
        <f>IF(OR(A60="",D60=0),"",ROUND((F60+H60)*0.5*J60/D60,2))</f>
        <v/>
      </c>
      <c r="L60" s="19">
        <f>IF(A60="","",TRIM(IF(F60+H60&gt;0,"Over 40 h in a week. ","")&amp;IF(I60&gt;12,"Day over 12 h (Colorado overtime, California double time). ",IF(I60&gt;8,"Day over 8 h (daily overtime in CA, AK, NV). ",""))))</f>
        <v/>
      </c>
    </row>
    <row r="61">
      <c r="A61" s="35">
        <f>IF(Roster!A59="","",Roster!A59)</f>
        <v/>
      </c>
      <c r="B61" s="19">
        <f>IF(A61="","",Roster!B59&amp;"")</f>
        <v/>
      </c>
      <c r="C61" s="18">
        <f>IF(A61="","",COUNTIFS(Shifts!$J$5:$J$404,A61,Shifts!$P$5:$P$404,1))</f>
        <v/>
      </c>
      <c r="D61" s="24">
        <f>IF(A61="","",SUMIFS(Shifts!$I$5:$I$404,Shifts!$J$5:$J$404,A61,Shifts!$P$5:$P$404,1))</f>
        <v/>
      </c>
      <c r="E61" s="24">
        <f>IF(A61="","",SUMIFS(Shifts!$I$5:$I$404,Shifts!$J$5:$J$404,A61,Shifts!$P$5:$P$404,1,Shifts!$A$5:$A$404,"&gt;="&amp;$C$3,Shifts!$A$5:$A$404,"&lt;"&amp;($C$3+7)))</f>
        <v/>
      </c>
      <c r="F61" s="24">
        <f>IF(A61="","",MAX(0,E61-40))</f>
        <v/>
      </c>
      <c r="G61" s="24">
        <f>IF(A61="","",SUMIFS(Shifts!$I$5:$I$404,Shifts!$J$5:$J$404,A61,Shifts!$P$5:$P$404,1,Shifts!$A$5:$A$404,"&gt;="&amp;($C$3+7),Shifts!$A$5:$A$404,"&lt;"&amp;($C$3+14)))</f>
        <v/>
      </c>
      <c r="H61" s="24">
        <f>IF(A61="","",MAX(0,G61-40))</f>
        <v/>
      </c>
      <c r="I61" s="24">
        <f>IF(A61="","",MAXIFS(Shifts!$N$5:$N$404,Shifts!$J$5:$J$404,A61))</f>
        <v/>
      </c>
      <c r="J61" s="26">
        <f>IF(A61="","",SUMIFS(Shifts!$M$5:$M$404,Shifts!$J$5:$J$404,A61,Shifts!$P$5:$P$404,1))</f>
        <v/>
      </c>
      <c r="K61" s="26">
        <f>IF(OR(A61="",D61=0),"",ROUND((F61+H61)*0.5*J61/D61,2))</f>
        <v/>
      </c>
      <c r="L61" s="19">
        <f>IF(A61="","",TRIM(IF(F61+H61&gt;0,"Over 40 h in a week. ","")&amp;IF(I61&gt;12,"Day over 12 h (Colorado overtime, California double time). ",IF(I61&gt;8,"Day over 8 h (daily overtime in CA, AK, NV). ",""))))</f>
        <v/>
      </c>
    </row>
    <row r="62">
      <c r="A62" s="35">
        <f>IF(Roster!A60="","",Roster!A60)</f>
        <v/>
      </c>
      <c r="B62" s="19">
        <f>IF(A62="","",Roster!B60&amp;"")</f>
        <v/>
      </c>
      <c r="C62" s="18">
        <f>IF(A62="","",COUNTIFS(Shifts!$J$5:$J$404,A62,Shifts!$P$5:$P$404,1))</f>
        <v/>
      </c>
      <c r="D62" s="24">
        <f>IF(A62="","",SUMIFS(Shifts!$I$5:$I$404,Shifts!$J$5:$J$404,A62,Shifts!$P$5:$P$404,1))</f>
        <v/>
      </c>
      <c r="E62" s="24">
        <f>IF(A62="","",SUMIFS(Shifts!$I$5:$I$404,Shifts!$J$5:$J$404,A62,Shifts!$P$5:$P$404,1,Shifts!$A$5:$A$404,"&gt;="&amp;$C$3,Shifts!$A$5:$A$404,"&lt;"&amp;($C$3+7)))</f>
        <v/>
      </c>
      <c r="F62" s="24">
        <f>IF(A62="","",MAX(0,E62-40))</f>
        <v/>
      </c>
      <c r="G62" s="24">
        <f>IF(A62="","",SUMIFS(Shifts!$I$5:$I$404,Shifts!$J$5:$J$404,A62,Shifts!$P$5:$P$404,1,Shifts!$A$5:$A$404,"&gt;="&amp;($C$3+7),Shifts!$A$5:$A$404,"&lt;"&amp;($C$3+14)))</f>
        <v/>
      </c>
      <c r="H62" s="24">
        <f>IF(A62="","",MAX(0,G62-40))</f>
        <v/>
      </c>
      <c r="I62" s="24">
        <f>IF(A62="","",MAXIFS(Shifts!$N$5:$N$404,Shifts!$J$5:$J$404,A62))</f>
        <v/>
      </c>
      <c r="J62" s="26">
        <f>IF(A62="","",SUMIFS(Shifts!$M$5:$M$404,Shifts!$J$5:$J$404,A62,Shifts!$P$5:$P$404,1))</f>
        <v/>
      </c>
      <c r="K62" s="26">
        <f>IF(OR(A62="",D62=0),"",ROUND((F62+H62)*0.5*J62/D62,2))</f>
        <v/>
      </c>
      <c r="L62" s="19">
        <f>IF(A62="","",TRIM(IF(F62+H62&gt;0,"Over 40 h in a week. ","")&amp;IF(I62&gt;12,"Day over 12 h (Colorado overtime, California double time). ",IF(I62&gt;8,"Day over 8 h (daily overtime in CA, AK, NV). ",""))))</f>
        <v/>
      </c>
    </row>
    <row r="63">
      <c r="A63" s="35">
        <f>IF(Roster!A61="","",Roster!A61)</f>
        <v/>
      </c>
      <c r="B63" s="19">
        <f>IF(A63="","",Roster!B61&amp;"")</f>
        <v/>
      </c>
      <c r="C63" s="18">
        <f>IF(A63="","",COUNTIFS(Shifts!$J$5:$J$404,A63,Shifts!$P$5:$P$404,1))</f>
        <v/>
      </c>
      <c r="D63" s="24">
        <f>IF(A63="","",SUMIFS(Shifts!$I$5:$I$404,Shifts!$J$5:$J$404,A63,Shifts!$P$5:$P$404,1))</f>
        <v/>
      </c>
      <c r="E63" s="24">
        <f>IF(A63="","",SUMIFS(Shifts!$I$5:$I$404,Shifts!$J$5:$J$404,A63,Shifts!$P$5:$P$404,1,Shifts!$A$5:$A$404,"&gt;="&amp;$C$3,Shifts!$A$5:$A$404,"&lt;"&amp;($C$3+7)))</f>
        <v/>
      </c>
      <c r="F63" s="24">
        <f>IF(A63="","",MAX(0,E63-40))</f>
        <v/>
      </c>
      <c r="G63" s="24">
        <f>IF(A63="","",SUMIFS(Shifts!$I$5:$I$404,Shifts!$J$5:$J$404,A63,Shifts!$P$5:$P$404,1,Shifts!$A$5:$A$404,"&gt;="&amp;($C$3+7),Shifts!$A$5:$A$404,"&lt;"&amp;($C$3+14)))</f>
        <v/>
      </c>
      <c r="H63" s="24">
        <f>IF(A63="","",MAX(0,G63-40))</f>
        <v/>
      </c>
      <c r="I63" s="24">
        <f>IF(A63="","",MAXIFS(Shifts!$N$5:$N$404,Shifts!$J$5:$J$404,A63))</f>
        <v/>
      </c>
      <c r="J63" s="26">
        <f>IF(A63="","",SUMIFS(Shifts!$M$5:$M$404,Shifts!$J$5:$J$404,A63,Shifts!$P$5:$P$404,1))</f>
        <v/>
      </c>
      <c r="K63" s="26">
        <f>IF(OR(A63="",D63=0),"",ROUND((F63+H63)*0.5*J63/D63,2))</f>
        <v/>
      </c>
      <c r="L63" s="19">
        <f>IF(A63="","",TRIM(IF(F63+H63&gt;0,"Over 40 h in a week. ","")&amp;IF(I63&gt;12,"Day over 12 h (Colorado overtime, California double time). ",IF(I63&gt;8,"Day over 8 h (daily overtime in CA, AK, NV). ",""))))</f>
        <v/>
      </c>
    </row>
    <row r="64">
      <c r="A64" s="35">
        <f>IF(Roster!A62="","",Roster!A62)</f>
        <v/>
      </c>
      <c r="B64" s="19">
        <f>IF(A64="","",Roster!B62&amp;"")</f>
        <v/>
      </c>
      <c r="C64" s="18">
        <f>IF(A64="","",COUNTIFS(Shifts!$J$5:$J$404,A64,Shifts!$P$5:$P$404,1))</f>
        <v/>
      </c>
      <c r="D64" s="24">
        <f>IF(A64="","",SUMIFS(Shifts!$I$5:$I$404,Shifts!$J$5:$J$404,A64,Shifts!$P$5:$P$404,1))</f>
        <v/>
      </c>
      <c r="E64" s="24">
        <f>IF(A64="","",SUMIFS(Shifts!$I$5:$I$404,Shifts!$J$5:$J$404,A64,Shifts!$P$5:$P$404,1,Shifts!$A$5:$A$404,"&gt;="&amp;$C$3,Shifts!$A$5:$A$404,"&lt;"&amp;($C$3+7)))</f>
        <v/>
      </c>
      <c r="F64" s="24">
        <f>IF(A64="","",MAX(0,E64-40))</f>
        <v/>
      </c>
      <c r="G64" s="24">
        <f>IF(A64="","",SUMIFS(Shifts!$I$5:$I$404,Shifts!$J$5:$J$404,A64,Shifts!$P$5:$P$404,1,Shifts!$A$5:$A$404,"&gt;="&amp;($C$3+7),Shifts!$A$5:$A$404,"&lt;"&amp;($C$3+14)))</f>
        <v/>
      </c>
      <c r="H64" s="24">
        <f>IF(A64="","",MAX(0,G64-40))</f>
        <v/>
      </c>
      <c r="I64" s="24">
        <f>IF(A64="","",MAXIFS(Shifts!$N$5:$N$404,Shifts!$J$5:$J$404,A64))</f>
        <v/>
      </c>
      <c r="J64" s="26">
        <f>IF(A64="","",SUMIFS(Shifts!$M$5:$M$404,Shifts!$J$5:$J$404,A64,Shifts!$P$5:$P$404,1))</f>
        <v/>
      </c>
      <c r="K64" s="26">
        <f>IF(OR(A64="",D64=0),"",ROUND((F64+H64)*0.5*J64/D64,2))</f>
        <v/>
      </c>
      <c r="L64" s="19">
        <f>IF(A64="","",TRIM(IF(F64+H64&gt;0,"Over 40 h in a week. ","")&amp;IF(I64&gt;12,"Day over 12 h (Colorado overtime, California double time). ",IF(I64&gt;8,"Day over 8 h (daily overtime in CA, AK, NV). ",""))))</f>
        <v/>
      </c>
    </row>
    <row r="65">
      <c r="A65" s="35">
        <f>IF(Roster!A63="","",Roster!A63)</f>
        <v/>
      </c>
      <c r="B65" s="19">
        <f>IF(A65="","",Roster!B63&amp;"")</f>
        <v/>
      </c>
      <c r="C65" s="18">
        <f>IF(A65="","",COUNTIFS(Shifts!$J$5:$J$404,A65,Shifts!$P$5:$P$404,1))</f>
        <v/>
      </c>
      <c r="D65" s="24">
        <f>IF(A65="","",SUMIFS(Shifts!$I$5:$I$404,Shifts!$J$5:$J$404,A65,Shifts!$P$5:$P$404,1))</f>
        <v/>
      </c>
      <c r="E65" s="24">
        <f>IF(A65="","",SUMIFS(Shifts!$I$5:$I$404,Shifts!$J$5:$J$404,A65,Shifts!$P$5:$P$404,1,Shifts!$A$5:$A$404,"&gt;="&amp;$C$3,Shifts!$A$5:$A$404,"&lt;"&amp;($C$3+7)))</f>
        <v/>
      </c>
      <c r="F65" s="24">
        <f>IF(A65="","",MAX(0,E65-40))</f>
        <v/>
      </c>
      <c r="G65" s="24">
        <f>IF(A65="","",SUMIFS(Shifts!$I$5:$I$404,Shifts!$J$5:$J$404,A65,Shifts!$P$5:$P$404,1,Shifts!$A$5:$A$404,"&gt;="&amp;($C$3+7),Shifts!$A$5:$A$404,"&lt;"&amp;($C$3+14)))</f>
        <v/>
      </c>
      <c r="H65" s="24">
        <f>IF(A65="","",MAX(0,G65-40))</f>
        <v/>
      </c>
      <c r="I65" s="24">
        <f>IF(A65="","",MAXIFS(Shifts!$N$5:$N$404,Shifts!$J$5:$J$404,A65))</f>
        <v/>
      </c>
      <c r="J65" s="26">
        <f>IF(A65="","",SUMIFS(Shifts!$M$5:$M$404,Shifts!$J$5:$J$404,A65,Shifts!$P$5:$P$404,1))</f>
        <v/>
      </c>
      <c r="K65" s="26">
        <f>IF(OR(A65="",D65=0),"",ROUND((F65+H65)*0.5*J65/D65,2))</f>
        <v/>
      </c>
      <c r="L65" s="19">
        <f>IF(A65="","",TRIM(IF(F65+H65&gt;0,"Over 40 h in a week. ","")&amp;IF(I65&gt;12,"Day over 12 h (Colorado overtime, California double time). ",IF(I65&gt;8,"Day over 8 h (daily overtime in CA, AK, NV). ",""))))</f>
        <v/>
      </c>
    </row>
    <row r="66">
      <c r="A66" s="35">
        <f>IF(Roster!A64="","",Roster!A64)</f>
        <v/>
      </c>
      <c r="B66" s="19">
        <f>IF(A66="","",Roster!B64&amp;"")</f>
        <v/>
      </c>
      <c r="C66" s="18">
        <f>IF(A66="","",COUNTIFS(Shifts!$J$5:$J$404,A66,Shifts!$P$5:$P$404,1))</f>
        <v/>
      </c>
      <c r="D66" s="24">
        <f>IF(A66="","",SUMIFS(Shifts!$I$5:$I$404,Shifts!$J$5:$J$404,A66,Shifts!$P$5:$P$404,1))</f>
        <v/>
      </c>
      <c r="E66" s="24">
        <f>IF(A66="","",SUMIFS(Shifts!$I$5:$I$404,Shifts!$J$5:$J$404,A66,Shifts!$P$5:$P$404,1,Shifts!$A$5:$A$404,"&gt;="&amp;$C$3,Shifts!$A$5:$A$404,"&lt;"&amp;($C$3+7)))</f>
        <v/>
      </c>
      <c r="F66" s="24">
        <f>IF(A66="","",MAX(0,E66-40))</f>
        <v/>
      </c>
      <c r="G66" s="24">
        <f>IF(A66="","",SUMIFS(Shifts!$I$5:$I$404,Shifts!$J$5:$J$404,A66,Shifts!$P$5:$P$404,1,Shifts!$A$5:$A$404,"&gt;="&amp;($C$3+7),Shifts!$A$5:$A$404,"&lt;"&amp;($C$3+14)))</f>
        <v/>
      </c>
      <c r="H66" s="24">
        <f>IF(A66="","",MAX(0,G66-40))</f>
        <v/>
      </c>
      <c r="I66" s="24">
        <f>IF(A66="","",MAXIFS(Shifts!$N$5:$N$404,Shifts!$J$5:$J$404,A66))</f>
        <v/>
      </c>
      <c r="J66" s="26">
        <f>IF(A66="","",SUMIFS(Shifts!$M$5:$M$404,Shifts!$J$5:$J$404,A66,Shifts!$P$5:$P$404,1))</f>
        <v/>
      </c>
      <c r="K66" s="26">
        <f>IF(OR(A66="",D66=0),"",ROUND((F66+H66)*0.5*J66/D66,2))</f>
        <v/>
      </c>
      <c r="L66" s="19">
        <f>IF(A66="","",TRIM(IF(F66+H66&gt;0,"Over 40 h in a week. ","")&amp;IF(I66&gt;12,"Day over 12 h (Colorado overtime, California double time). ",IF(I66&gt;8,"Day over 8 h (daily overtime in CA, AK, NV). ",""))))</f>
        <v/>
      </c>
    </row>
    <row r="67">
      <c r="A67" s="35">
        <f>IF(Roster!A65="","",Roster!A65)</f>
        <v/>
      </c>
      <c r="B67" s="19">
        <f>IF(A67="","",Roster!B65&amp;"")</f>
        <v/>
      </c>
      <c r="C67" s="18">
        <f>IF(A67="","",COUNTIFS(Shifts!$J$5:$J$404,A67,Shifts!$P$5:$P$404,1))</f>
        <v/>
      </c>
      <c r="D67" s="24">
        <f>IF(A67="","",SUMIFS(Shifts!$I$5:$I$404,Shifts!$J$5:$J$404,A67,Shifts!$P$5:$P$404,1))</f>
        <v/>
      </c>
      <c r="E67" s="24">
        <f>IF(A67="","",SUMIFS(Shifts!$I$5:$I$404,Shifts!$J$5:$J$404,A67,Shifts!$P$5:$P$404,1,Shifts!$A$5:$A$404,"&gt;="&amp;$C$3,Shifts!$A$5:$A$404,"&lt;"&amp;($C$3+7)))</f>
        <v/>
      </c>
      <c r="F67" s="24">
        <f>IF(A67="","",MAX(0,E67-40))</f>
        <v/>
      </c>
      <c r="G67" s="24">
        <f>IF(A67="","",SUMIFS(Shifts!$I$5:$I$404,Shifts!$J$5:$J$404,A67,Shifts!$P$5:$P$404,1,Shifts!$A$5:$A$404,"&gt;="&amp;($C$3+7),Shifts!$A$5:$A$404,"&lt;"&amp;($C$3+14)))</f>
        <v/>
      </c>
      <c r="H67" s="24">
        <f>IF(A67="","",MAX(0,G67-40))</f>
        <v/>
      </c>
      <c r="I67" s="24">
        <f>IF(A67="","",MAXIFS(Shifts!$N$5:$N$404,Shifts!$J$5:$J$404,A67))</f>
        <v/>
      </c>
      <c r="J67" s="26">
        <f>IF(A67="","",SUMIFS(Shifts!$M$5:$M$404,Shifts!$J$5:$J$404,A67,Shifts!$P$5:$P$404,1))</f>
        <v/>
      </c>
      <c r="K67" s="26">
        <f>IF(OR(A67="",D67=0),"",ROUND((F67+H67)*0.5*J67/D67,2))</f>
        <v/>
      </c>
      <c r="L67" s="19">
        <f>IF(A67="","",TRIM(IF(F67+H67&gt;0,"Over 40 h in a week. ","")&amp;IF(I67&gt;12,"Day over 12 h (Colorado overtime, California double time). ",IF(I67&gt;8,"Day over 8 h (daily overtime in CA, AK, NV). ",""))))</f>
        <v/>
      </c>
    </row>
    <row r="68">
      <c r="A68" s="35">
        <f>IF(Roster!A66="","",Roster!A66)</f>
        <v/>
      </c>
      <c r="B68" s="19">
        <f>IF(A68="","",Roster!B66&amp;"")</f>
        <v/>
      </c>
      <c r="C68" s="18">
        <f>IF(A68="","",COUNTIFS(Shifts!$J$5:$J$404,A68,Shifts!$P$5:$P$404,1))</f>
        <v/>
      </c>
      <c r="D68" s="24">
        <f>IF(A68="","",SUMIFS(Shifts!$I$5:$I$404,Shifts!$J$5:$J$404,A68,Shifts!$P$5:$P$404,1))</f>
        <v/>
      </c>
      <c r="E68" s="24">
        <f>IF(A68="","",SUMIFS(Shifts!$I$5:$I$404,Shifts!$J$5:$J$404,A68,Shifts!$P$5:$P$404,1,Shifts!$A$5:$A$404,"&gt;="&amp;$C$3,Shifts!$A$5:$A$404,"&lt;"&amp;($C$3+7)))</f>
        <v/>
      </c>
      <c r="F68" s="24">
        <f>IF(A68="","",MAX(0,E68-40))</f>
        <v/>
      </c>
      <c r="G68" s="24">
        <f>IF(A68="","",SUMIFS(Shifts!$I$5:$I$404,Shifts!$J$5:$J$404,A68,Shifts!$P$5:$P$404,1,Shifts!$A$5:$A$404,"&gt;="&amp;($C$3+7),Shifts!$A$5:$A$404,"&lt;"&amp;($C$3+14)))</f>
        <v/>
      </c>
      <c r="H68" s="24">
        <f>IF(A68="","",MAX(0,G68-40))</f>
        <v/>
      </c>
      <c r="I68" s="24">
        <f>IF(A68="","",MAXIFS(Shifts!$N$5:$N$404,Shifts!$J$5:$J$404,A68))</f>
        <v/>
      </c>
      <c r="J68" s="26">
        <f>IF(A68="","",SUMIFS(Shifts!$M$5:$M$404,Shifts!$J$5:$J$404,A68,Shifts!$P$5:$P$404,1))</f>
        <v/>
      </c>
      <c r="K68" s="26">
        <f>IF(OR(A68="",D68=0),"",ROUND((F68+H68)*0.5*J68/D68,2))</f>
        <v/>
      </c>
      <c r="L68" s="19">
        <f>IF(A68="","",TRIM(IF(F68+H68&gt;0,"Over 40 h in a week. ","")&amp;IF(I68&gt;12,"Day over 12 h (Colorado overtime, California double time). ",IF(I68&gt;8,"Day over 8 h (daily overtime in CA, AK, NV). ",""))))</f>
        <v/>
      </c>
    </row>
    <row r="69">
      <c r="A69" s="35">
        <f>IF(Roster!A67="","",Roster!A67)</f>
        <v/>
      </c>
      <c r="B69" s="19">
        <f>IF(A69="","",Roster!B67&amp;"")</f>
        <v/>
      </c>
      <c r="C69" s="18">
        <f>IF(A69="","",COUNTIFS(Shifts!$J$5:$J$404,A69,Shifts!$P$5:$P$404,1))</f>
        <v/>
      </c>
      <c r="D69" s="24">
        <f>IF(A69="","",SUMIFS(Shifts!$I$5:$I$404,Shifts!$J$5:$J$404,A69,Shifts!$P$5:$P$404,1))</f>
        <v/>
      </c>
      <c r="E69" s="24">
        <f>IF(A69="","",SUMIFS(Shifts!$I$5:$I$404,Shifts!$J$5:$J$404,A69,Shifts!$P$5:$P$404,1,Shifts!$A$5:$A$404,"&gt;="&amp;$C$3,Shifts!$A$5:$A$404,"&lt;"&amp;($C$3+7)))</f>
        <v/>
      </c>
      <c r="F69" s="24">
        <f>IF(A69="","",MAX(0,E69-40))</f>
        <v/>
      </c>
      <c r="G69" s="24">
        <f>IF(A69="","",SUMIFS(Shifts!$I$5:$I$404,Shifts!$J$5:$J$404,A69,Shifts!$P$5:$P$404,1,Shifts!$A$5:$A$404,"&gt;="&amp;($C$3+7),Shifts!$A$5:$A$404,"&lt;"&amp;($C$3+14)))</f>
        <v/>
      </c>
      <c r="H69" s="24">
        <f>IF(A69="","",MAX(0,G69-40))</f>
        <v/>
      </c>
      <c r="I69" s="24">
        <f>IF(A69="","",MAXIFS(Shifts!$N$5:$N$404,Shifts!$J$5:$J$404,A69))</f>
        <v/>
      </c>
      <c r="J69" s="26">
        <f>IF(A69="","",SUMIFS(Shifts!$M$5:$M$404,Shifts!$J$5:$J$404,A69,Shifts!$P$5:$P$404,1))</f>
        <v/>
      </c>
      <c r="K69" s="26">
        <f>IF(OR(A69="",D69=0),"",ROUND((F69+H69)*0.5*J69/D69,2))</f>
        <v/>
      </c>
      <c r="L69" s="19">
        <f>IF(A69="","",TRIM(IF(F69+H69&gt;0,"Over 40 h in a week. ","")&amp;IF(I69&gt;12,"Day over 12 h (Colorado overtime, California double time). ",IF(I69&gt;8,"Day over 8 h (daily overtime in CA, AK, NV). ",""))))</f>
        <v/>
      </c>
    </row>
    <row r="70">
      <c r="A70" s="35">
        <f>IF(Roster!A68="","",Roster!A68)</f>
        <v/>
      </c>
      <c r="B70" s="19">
        <f>IF(A70="","",Roster!B68&amp;"")</f>
        <v/>
      </c>
      <c r="C70" s="18">
        <f>IF(A70="","",COUNTIFS(Shifts!$J$5:$J$404,A70,Shifts!$P$5:$P$404,1))</f>
        <v/>
      </c>
      <c r="D70" s="24">
        <f>IF(A70="","",SUMIFS(Shifts!$I$5:$I$404,Shifts!$J$5:$J$404,A70,Shifts!$P$5:$P$404,1))</f>
        <v/>
      </c>
      <c r="E70" s="24">
        <f>IF(A70="","",SUMIFS(Shifts!$I$5:$I$404,Shifts!$J$5:$J$404,A70,Shifts!$P$5:$P$404,1,Shifts!$A$5:$A$404,"&gt;="&amp;$C$3,Shifts!$A$5:$A$404,"&lt;"&amp;($C$3+7)))</f>
        <v/>
      </c>
      <c r="F70" s="24">
        <f>IF(A70="","",MAX(0,E70-40))</f>
        <v/>
      </c>
      <c r="G70" s="24">
        <f>IF(A70="","",SUMIFS(Shifts!$I$5:$I$404,Shifts!$J$5:$J$404,A70,Shifts!$P$5:$P$404,1,Shifts!$A$5:$A$404,"&gt;="&amp;($C$3+7),Shifts!$A$5:$A$404,"&lt;"&amp;($C$3+14)))</f>
        <v/>
      </c>
      <c r="H70" s="24">
        <f>IF(A70="","",MAX(0,G70-40))</f>
        <v/>
      </c>
      <c r="I70" s="24">
        <f>IF(A70="","",MAXIFS(Shifts!$N$5:$N$404,Shifts!$J$5:$J$404,A70))</f>
        <v/>
      </c>
      <c r="J70" s="26">
        <f>IF(A70="","",SUMIFS(Shifts!$M$5:$M$404,Shifts!$J$5:$J$404,A70,Shifts!$P$5:$P$404,1))</f>
        <v/>
      </c>
      <c r="K70" s="26">
        <f>IF(OR(A70="",D70=0),"",ROUND((F70+H70)*0.5*J70/D70,2))</f>
        <v/>
      </c>
      <c r="L70" s="19">
        <f>IF(A70="","",TRIM(IF(F70+H70&gt;0,"Over 40 h in a week. ","")&amp;IF(I70&gt;12,"Day over 12 h (Colorado overtime, California double time). ",IF(I70&gt;8,"Day over 8 h (daily overtime in CA, AK, NV). ",""))))</f>
        <v/>
      </c>
    </row>
    <row r="71">
      <c r="A71" s="35">
        <f>IF(Roster!A69="","",Roster!A69)</f>
        <v/>
      </c>
      <c r="B71" s="19">
        <f>IF(A71="","",Roster!B69&amp;"")</f>
        <v/>
      </c>
      <c r="C71" s="18">
        <f>IF(A71="","",COUNTIFS(Shifts!$J$5:$J$404,A71,Shifts!$P$5:$P$404,1))</f>
        <v/>
      </c>
      <c r="D71" s="24">
        <f>IF(A71="","",SUMIFS(Shifts!$I$5:$I$404,Shifts!$J$5:$J$404,A71,Shifts!$P$5:$P$404,1))</f>
        <v/>
      </c>
      <c r="E71" s="24">
        <f>IF(A71="","",SUMIFS(Shifts!$I$5:$I$404,Shifts!$J$5:$J$404,A71,Shifts!$P$5:$P$404,1,Shifts!$A$5:$A$404,"&gt;="&amp;$C$3,Shifts!$A$5:$A$404,"&lt;"&amp;($C$3+7)))</f>
        <v/>
      </c>
      <c r="F71" s="24">
        <f>IF(A71="","",MAX(0,E71-40))</f>
        <v/>
      </c>
      <c r="G71" s="24">
        <f>IF(A71="","",SUMIFS(Shifts!$I$5:$I$404,Shifts!$J$5:$J$404,A71,Shifts!$P$5:$P$404,1,Shifts!$A$5:$A$404,"&gt;="&amp;($C$3+7),Shifts!$A$5:$A$404,"&lt;"&amp;($C$3+14)))</f>
        <v/>
      </c>
      <c r="H71" s="24">
        <f>IF(A71="","",MAX(0,G71-40))</f>
        <v/>
      </c>
      <c r="I71" s="24">
        <f>IF(A71="","",MAXIFS(Shifts!$N$5:$N$404,Shifts!$J$5:$J$404,A71))</f>
        <v/>
      </c>
      <c r="J71" s="26">
        <f>IF(A71="","",SUMIFS(Shifts!$M$5:$M$404,Shifts!$J$5:$J$404,A71,Shifts!$P$5:$P$404,1))</f>
        <v/>
      </c>
      <c r="K71" s="26">
        <f>IF(OR(A71="",D71=0),"",ROUND((F71+H71)*0.5*J71/D71,2))</f>
        <v/>
      </c>
      <c r="L71" s="19">
        <f>IF(A71="","",TRIM(IF(F71+H71&gt;0,"Over 40 h in a week. ","")&amp;IF(I71&gt;12,"Day over 12 h (Colorado overtime, California double time). ",IF(I71&gt;8,"Day over 8 h (daily overtime in CA, AK, NV). ",""))))</f>
        <v/>
      </c>
    </row>
    <row r="72">
      <c r="A72" s="35">
        <f>IF(Roster!A70="","",Roster!A70)</f>
        <v/>
      </c>
      <c r="B72" s="19">
        <f>IF(A72="","",Roster!B70&amp;"")</f>
        <v/>
      </c>
      <c r="C72" s="18">
        <f>IF(A72="","",COUNTIFS(Shifts!$J$5:$J$404,A72,Shifts!$P$5:$P$404,1))</f>
        <v/>
      </c>
      <c r="D72" s="24">
        <f>IF(A72="","",SUMIFS(Shifts!$I$5:$I$404,Shifts!$J$5:$J$404,A72,Shifts!$P$5:$P$404,1))</f>
        <v/>
      </c>
      <c r="E72" s="24">
        <f>IF(A72="","",SUMIFS(Shifts!$I$5:$I$404,Shifts!$J$5:$J$404,A72,Shifts!$P$5:$P$404,1,Shifts!$A$5:$A$404,"&gt;="&amp;$C$3,Shifts!$A$5:$A$404,"&lt;"&amp;($C$3+7)))</f>
        <v/>
      </c>
      <c r="F72" s="24">
        <f>IF(A72="","",MAX(0,E72-40))</f>
        <v/>
      </c>
      <c r="G72" s="24">
        <f>IF(A72="","",SUMIFS(Shifts!$I$5:$I$404,Shifts!$J$5:$J$404,A72,Shifts!$P$5:$P$404,1,Shifts!$A$5:$A$404,"&gt;="&amp;($C$3+7),Shifts!$A$5:$A$404,"&lt;"&amp;($C$3+14)))</f>
        <v/>
      </c>
      <c r="H72" s="24">
        <f>IF(A72="","",MAX(0,G72-40))</f>
        <v/>
      </c>
      <c r="I72" s="24">
        <f>IF(A72="","",MAXIFS(Shifts!$N$5:$N$404,Shifts!$J$5:$J$404,A72))</f>
        <v/>
      </c>
      <c r="J72" s="26">
        <f>IF(A72="","",SUMIFS(Shifts!$M$5:$M$404,Shifts!$J$5:$J$404,A72,Shifts!$P$5:$P$404,1))</f>
        <v/>
      </c>
      <c r="K72" s="26">
        <f>IF(OR(A72="",D72=0),"",ROUND((F72+H72)*0.5*J72/D72,2))</f>
        <v/>
      </c>
      <c r="L72" s="19">
        <f>IF(A72="","",TRIM(IF(F72+H72&gt;0,"Over 40 h in a week. ","")&amp;IF(I72&gt;12,"Day over 12 h (Colorado overtime, California double time). ",IF(I72&gt;8,"Day over 8 h (daily overtime in CA, AK, NV). ",""))))</f>
        <v/>
      </c>
    </row>
    <row r="73">
      <c r="A73" s="35">
        <f>IF(Roster!A71="","",Roster!A71)</f>
        <v/>
      </c>
      <c r="B73" s="19">
        <f>IF(A73="","",Roster!B71&amp;"")</f>
        <v/>
      </c>
      <c r="C73" s="18">
        <f>IF(A73="","",COUNTIFS(Shifts!$J$5:$J$404,A73,Shifts!$P$5:$P$404,1))</f>
        <v/>
      </c>
      <c r="D73" s="24">
        <f>IF(A73="","",SUMIFS(Shifts!$I$5:$I$404,Shifts!$J$5:$J$404,A73,Shifts!$P$5:$P$404,1))</f>
        <v/>
      </c>
      <c r="E73" s="24">
        <f>IF(A73="","",SUMIFS(Shifts!$I$5:$I$404,Shifts!$J$5:$J$404,A73,Shifts!$P$5:$P$404,1,Shifts!$A$5:$A$404,"&gt;="&amp;$C$3,Shifts!$A$5:$A$404,"&lt;"&amp;($C$3+7)))</f>
        <v/>
      </c>
      <c r="F73" s="24">
        <f>IF(A73="","",MAX(0,E73-40))</f>
        <v/>
      </c>
      <c r="G73" s="24">
        <f>IF(A73="","",SUMIFS(Shifts!$I$5:$I$404,Shifts!$J$5:$J$404,A73,Shifts!$P$5:$P$404,1,Shifts!$A$5:$A$404,"&gt;="&amp;($C$3+7),Shifts!$A$5:$A$404,"&lt;"&amp;($C$3+14)))</f>
        <v/>
      </c>
      <c r="H73" s="24">
        <f>IF(A73="","",MAX(0,G73-40))</f>
        <v/>
      </c>
      <c r="I73" s="24">
        <f>IF(A73="","",MAXIFS(Shifts!$N$5:$N$404,Shifts!$J$5:$J$404,A73))</f>
        <v/>
      </c>
      <c r="J73" s="26">
        <f>IF(A73="","",SUMIFS(Shifts!$M$5:$M$404,Shifts!$J$5:$J$404,A73,Shifts!$P$5:$P$404,1))</f>
        <v/>
      </c>
      <c r="K73" s="26">
        <f>IF(OR(A73="",D73=0),"",ROUND((F73+H73)*0.5*J73/D73,2))</f>
        <v/>
      </c>
      <c r="L73" s="19">
        <f>IF(A73="","",TRIM(IF(F73+H73&gt;0,"Over 40 h in a week. ","")&amp;IF(I73&gt;12,"Day over 12 h (Colorado overtime, California double time). ",IF(I73&gt;8,"Day over 8 h (daily overtime in CA, AK, NV). ",""))))</f>
        <v/>
      </c>
    </row>
    <row r="74">
      <c r="A74" s="35">
        <f>IF(Roster!A72="","",Roster!A72)</f>
        <v/>
      </c>
      <c r="B74" s="19">
        <f>IF(A74="","",Roster!B72&amp;"")</f>
        <v/>
      </c>
      <c r="C74" s="18">
        <f>IF(A74="","",COUNTIFS(Shifts!$J$5:$J$404,A74,Shifts!$P$5:$P$404,1))</f>
        <v/>
      </c>
      <c r="D74" s="24">
        <f>IF(A74="","",SUMIFS(Shifts!$I$5:$I$404,Shifts!$J$5:$J$404,A74,Shifts!$P$5:$P$404,1))</f>
        <v/>
      </c>
      <c r="E74" s="24">
        <f>IF(A74="","",SUMIFS(Shifts!$I$5:$I$404,Shifts!$J$5:$J$404,A74,Shifts!$P$5:$P$404,1,Shifts!$A$5:$A$404,"&gt;="&amp;$C$3,Shifts!$A$5:$A$404,"&lt;"&amp;($C$3+7)))</f>
        <v/>
      </c>
      <c r="F74" s="24">
        <f>IF(A74="","",MAX(0,E74-40))</f>
        <v/>
      </c>
      <c r="G74" s="24">
        <f>IF(A74="","",SUMIFS(Shifts!$I$5:$I$404,Shifts!$J$5:$J$404,A74,Shifts!$P$5:$P$404,1,Shifts!$A$5:$A$404,"&gt;="&amp;($C$3+7),Shifts!$A$5:$A$404,"&lt;"&amp;($C$3+14)))</f>
        <v/>
      </c>
      <c r="H74" s="24">
        <f>IF(A74="","",MAX(0,G74-40))</f>
        <v/>
      </c>
      <c r="I74" s="24">
        <f>IF(A74="","",MAXIFS(Shifts!$N$5:$N$404,Shifts!$J$5:$J$404,A74))</f>
        <v/>
      </c>
      <c r="J74" s="26">
        <f>IF(A74="","",SUMIFS(Shifts!$M$5:$M$404,Shifts!$J$5:$J$404,A74,Shifts!$P$5:$P$404,1))</f>
        <v/>
      </c>
      <c r="K74" s="26">
        <f>IF(OR(A74="",D74=0),"",ROUND((F74+H74)*0.5*J74/D74,2))</f>
        <v/>
      </c>
      <c r="L74" s="19">
        <f>IF(A74="","",TRIM(IF(F74+H74&gt;0,"Over 40 h in a week. ","")&amp;IF(I74&gt;12,"Day over 12 h (Colorado overtime, California double time). ",IF(I74&gt;8,"Day over 8 h (daily overtime in CA, AK, NV). ",""))))</f>
        <v/>
      </c>
    </row>
    <row r="75">
      <c r="A75" s="35">
        <f>IF(Roster!A73="","",Roster!A73)</f>
        <v/>
      </c>
      <c r="B75" s="19">
        <f>IF(A75="","",Roster!B73&amp;"")</f>
        <v/>
      </c>
      <c r="C75" s="18">
        <f>IF(A75="","",COUNTIFS(Shifts!$J$5:$J$404,A75,Shifts!$P$5:$P$404,1))</f>
        <v/>
      </c>
      <c r="D75" s="24">
        <f>IF(A75="","",SUMIFS(Shifts!$I$5:$I$404,Shifts!$J$5:$J$404,A75,Shifts!$P$5:$P$404,1))</f>
        <v/>
      </c>
      <c r="E75" s="24">
        <f>IF(A75="","",SUMIFS(Shifts!$I$5:$I$404,Shifts!$J$5:$J$404,A75,Shifts!$P$5:$P$404,1,Shifts!$A$5:$A$404,"&gt;="&amp;$C$3,Shifts!$A$5:$A$404,"&lt;"&amp;($C$3+7)))</f>
        <v/>
      </c>
      <c r="F75" s="24">
        <f>IF(A75="","",MAX(0,E75-40))</f>
        <v/>
      </c>
      <c r="G75" s="24">
        <f>IF(A75="","",SUMIFS(Shifts!$I$5:$I$404,Shifts!$J$5:$J$404,A75,Shifts!$P$5:$P$404,1,Shifts!$A$5:$A$404,"&gt;="&amp;($C$3+7),Shifts!$A$5:$A$404,"&lt;"&amp;($C$3+14)))</f>
        <v/>
      </c>
      <c r="H75" s="24">
        <f>IF(A75="","",MAX(0,G75-40))</f>
        <v/>
      </c>
      <c r="I75" s="24">
        <f>IF(A75="","",MAXIFS(Shifts!$N$5:$N$404,Shifts!$J$5:$J$404,A75))</f>
        <v/>
      </c>
      <c r="J75" s="26">
        <f>IF(A75="","",SUMIFS(Shifts!$M$5:$M$404,Shifts!$J$5:$J$404,A75,Shifts!$P$5:$P$404,1))</f>
        <v/>
      </c>
      <c r="K75" s="26">
        <f>IF(OR(A75="",D75=0),"",ROUND((F75+H75)*0.5*J75/D75,2))</f>
        <v/>
      </c>
      <c r="L75" s="19">
        <f>IF(A75="","",TRIM(IF(F75+H75&gt;0,"Over 40 h in a week. ","")&amp;IF(I75&gt;12,"Day over 12 h (Colorado overtime, California double time). ",IF(I75&gt;8,"Day over 8 h (daily overtime in CA, AK, NV). ",""))))</f>
        <v/>
      </c>
    </row>
    <row r="76">
      <c r="A76" s="35">
        <f>IF(Roster!A74="","",Roster!A74)</f>
        <v/>
      </c>
      <c r="B76" s="19">
        <f>IF(A76="","",Roster!B74&amp;"")</f>
        <v/>
      </c>
      <c r="C76" s="18">
        <f>IF(A76="","",COUNTIFS(Shifts!$J$5:$J$404,A76,Shifts!$P$5:$P$404,1))</f>
        <v/>
      </c>
      <c r="D76" s="24">
        <f>IF(A76="","",SUMIFS(Shifts!$I$5:$I$404,Shifts!$J$5:$J$404,A76,Shifts!$P$5:$P$404,1))</f>
        <v/>
      </c>
      <c r="E76" s="24">
        <f>IF(A76="","",SUMIFS(Shifts!$I$5:$I$404,Shifts!$J$5:$J$404,A76,Shifts!$P$5:$P$404,1,Shifts!$A$5:$A$404,"&gt;="&amp;$C$3,Shifts!$A$5:$A$404,"&lt;"&amp;($C$3+7)))</f>
        <v/>
      </c>
      <c r="F76" s="24">
        <f>IF(A76="","",MAX(0,E76-40))</f>
        <v/>
      </c>
      <c r="G76" s="24">
        <f>IF(A76="","",SUMIFS(Shifts!$I$5:$I$404,Shifts!$J$5:$J$404,A76,Shifts!$P$5:$P$404,1,Shifts!$A$5:$A$404,"&gt;="&amp;($C$3+7),Shifts!$A$5:$A$404,"&lt;"&amp;($C$3+14)))</f>
        <v/>
      </c>
      <c r="H76" s="24">
        <f>IF(A76="","",MAX(0,G76-40))</f>
        <v/>
      </c>
      <c r="I76" s="24">
        <f>IF(A76="","",MAXIFS(Shifts!$N$5:$N$404,Shifts!$J$5:$J$404,A76))</f>
        <v/>
      </c>
      <c r="J76" s="26">
        <f>IF(A76="","",SUMIFS(Shifts!$M$5:$M$404,Shifts!$J$5:$J$404,A76,Shifts!$P$5:$P$404,1))</f>
        <v/>
      </c>
      <c r="K76" s="26">
        <f>IF(OR(A76="",D76=0),"",ROUND((F76+H76)*0.5*J76/D76,2))</f>
        <v/>
      </c>
      <c r="L76" s="19">
        <f>IF(A76="","",TRIM(IF(F76+H76&gt;0,"Over 40 h in a week. ","")&amp;IF(I76&gt;12,"Day over 12 h (Colorado overtime, California double time). ",IF(I76&gt;8,"Day over 8 h (daily overtime in CA, AK, NV). ",""))))</f>
        <v/>
      </c>
    </row>
    <row r="77">
      <c r="A77" s="35">
        <f>IF(Roster!A75="","",Roster!A75)</f>
        <v/>
      </c>
      <c r="B77" s="19">
        <f>IF(A77="","",Roster!B75&amp;"")</f>
        <v/>
      </c>
      <c r="C77" s="18">
        <f>IF(A77="","",COUNTIFS(Shifts!$J$5:$J$404,A77,Shifts!$P$5:$P$404,1))</f>
        <v/>
      </c>
      <c r="D77" s="24">
        <f>IF(A77="","",SUMIFS(Shifts!$I$5:$I$404,Shifts!$J$5:$J$404,A77,Shifts!$P$5:$P$404,1))</f>
        <v/>
      </c>
      <c r="E77" s="24">
        <f>IF(A77="","",SUMIFS(Shifts!$I$5:$I$404,Shifts!$J$5:$J$404,A77,Shifts!$P$5:$P$404,1,Shifts!$A$5:$A$404,"&gt;="&amp;$C$3,Shifts!$A$5:$A$404,"&lt;"&amp;($C$3+7)))</f>
        <v/>
      </c>
      <c r="F77" s="24">
        <f>IF(A77="","",MAX(0,E77-40))</f>
        <v/>
      </c>
      <c r="G77" s="24">
        <f>IF(A77="","",SUMIFS(Shifts!$I$5:$I$404,Shifts!$J$5:$J$404,A77,Shifts!$P$5:$P$404,1,Shifts!$A$5:$A$404,"&gt;="&amp;($C$3+7),Shifts!$A$5:$A$404,"&lt;"&amp;($C$3+14)))</f>
        <v/>
      </c>
      <c r="H77" s="24">
        <f>IF(A77="","",MAX(0,G77-40))</f>
        <v/>
      </c>
      <c r="I77" s="24">
        <f>IF(A77="","",MAXIFS(Shifts!$N$5:$N$404,Shifts!$J$5:$J$404,A77))</f>
        <v/>
      </c>
      <c r="J77" s="26">
        <f>IF(A77="","",SUMIFS(Shifts!$M$5:$M$404,Shifts!$J$5:$J$404,A77,Shifts!$P$5:$P$404,1))</f>
        <v/>
      </c>
      <c r="K77" s="26">
        <f>IF(OR(A77="",D77=0),"",ROUND((F77+H77)*0.5*J77/D77,2))</f>
        <v/>
      </c>
      <c r="L77" s="19">
        <f>IF(A77="","",TRIM(IF(F77+H77&gt;0,"Over 40 h in a week. ","")&amp;IF(I77&gt;12,"Day over 12 h (Colorado overtime, California double time). ",IF(I77&gt;8,"Day over 8 h (daily overtime in CA, AK, NV). ",""))))</f>
        <v/>
      </c>
    </row>
    <row r="78">
      <c r="A78" s="35">
        <f>IF(Roster!A76="","",Roster!A76)</f>
        <v/>
      </c>
      <c r="B78" s="19">
        <f>IF(A78="","",Roster!B76&amp;"")</f>
        <v/>
      </c>
      <c r="C78" s="18">
        <f>IF(A78="","",COUNTIFS(Shifts!$J$5:$J$404,A78,Shifts!$P$5:$P$404,1))</f>
        <v/>
      </c>
      <c r="D78" s="24">
        <f>IF(A78="","",SUMIFS(Shifts!$I$5:$I$404,Shifts!$J$5:$J$404,A78,Shifts!$P$5:$P$404,1))</f>
        <v/>
      </c>
      <c r="E78" s="24">
        <f>IF(A78="","",SUMIFS(Shifts!$I$5:$I$404,Shifts!$J$5:$J$404,A78,Shifts!$P$5:$P$404,1,Shifts!$A$5:$A$404,"&gt;="&amp;$C$3,Shifts!$A$5:$A$404,"&lt;"&amp;($C$3+7)))</f>
        <v/>
      </c>
      <c r="F78" s="24">
        <f>IF(A78="","",MAX(0,E78-40))</f>
        <v/>
      </c>
      <c r="G78" s="24">
        <f>IF(A78="","",SUMIFS(Shifts!$I$5:$I$404,Shifts!$J$5:$J$404,A78,Shifts!$P$5:$P$404,1,Shifts!$A$5:$A$404,"&gt;="&amp;($C$3+7),Shifts!$A$5:$A$404,"&lt;"&amp;($C$3+14)))</f>
        <v/>
      </c>
      <c r="H78" s="24">
        <f>IF(A78="","",MAX(0,G78-40))</f>
        <v/>
      </c>
      <c r="I78" s="24">
        <f>IF(A78="","",MAXIFS(Shifts!$N$5:$N$404,Shifts!$J$5:$J$404,A78))</f>
        <v/>
      </c>
      <c r="J78" s="26">
        <f>IF(A78="","",SUMIFS(Shifts!$M$5:$M$404,Shifts!$J$5:$J$404,A78,Shifts!$P$5:$P$404,1))</f>
        <v/>
      </c>
      <c r="K78" s="26">
        <f>IF(OR(A78="",D78=0),"",ROUND((F78+H78)*0.5*J78/D78,2))</f>
        <v/>
      </c>
      <c r="L78" s="19">
        <f>IF(A78="","",TRIM(IF(F78+H78&gt;0,"Over 40 h in a week. ","")&amp;IF(I78&gt;12,"Day over 12 h (Colorado overtime, California double time). ",IF(I78&gt;8,"Day over 8 h (daily overtime in CA, AK, NV). ",""))))</f>
        <v/>
      </c>
    </row>
    <row r="79">
      <c r="A79" s="35">
        <f>IF(Roster!A77="","",Roster!A77)</f>
        <v/>
      </c>
      <c r="B79" s="19">
        <f>IF(A79="","",Roster!B77&amp;"")</f>
        <v/>
      </c>
      <c r="C79" s="18">
        <f>IF(A79="","",COUNTIFS(Shifts!$J$5:$J$404,A79,Shifts!$P$5:$P$404,1))</f>
        <v/>
      </c>
      <c r="D79" s="24">
        <f>IF(A79="","",SUMIFS(Shifts!$I$5:$I$404,Shifts!$J$5:$J$404,A79,Shifts!$P$5:$P$404,1))</f>
        <v/>
      </c>
      <c r="E79" s="24">
        <f>IF(A79="","",SUMIFS(Shifts!$I$5:$I$404,Shifts!$J$5:$J$404,A79,Shifts!$P$5:$P$404,1,Shifts!$A$5:$A$404,"&gt;="&amp;$C$3,Shifts!$A$5:$A$404,"&lt;"&amp;($C$3+7)))</f>
        <v/>
      </c>
      <c r="F79" s="24">
        <f>IF(A79="","",MAX(0,E79-40))</f>
        <v/>
      </c>
      <c r="G79" s="24">
        <f>IF(A79="","",SUMIFS(Shifts!$I$5:$I$404,Shifts!$J$5:$J$404,A79,Shifts!$P$5:$P$404,1,Shifts!$A$5:$A$404,"&gt;="&amp;($C$3+7),Shifts!$A$5:$A$404,"&lt;"&amp;($C$3+14)))</f>
        <v/>
      </c>
      <c r="H79" s="24">
        <f>IF(A79="","",MAX(0,G79-40))</f>
        <v/>
      </c>
      <c r="I79" s="24">
        <f>IF(A79="","",MAXIFS(Shifts!$N$5:$N$404,Shifts!$J$5:$J$404,A79))</f>
        <v/>
      </c>
      <c r="J79" s="26">
        <f>IF(A79="","",SUMIFS(Shifts!$M$5:$M$404,Shifts!$J$5:$J$404,A79,Shifts!$P$5:$P$404,1))</f>
        <v/>
      </c>
      <c r="K79" s="26">
        <f>IF(OR(A79="",D79=0),"",ROUND((F79+H79)*0.5*J79/D79,2))</f>
        <v/>
      </c>
      <c r="L79" s="19">
        <f>IF(A79="","",TRIM(IF(F79+H79&gt;0,"Over 40 h in a week. ","")&amp;IF(I79&gt;12,"Day over 12 h (Colorado overtime, California double time). ",IF(I79&gt;8,"Day over 8 h (daily overtime in CA, AK, NV). ",""))))</f>
        <v/>
      </c>
    </row>
    <row r="80">
      <c r="A80" s="35">
        <f>IF(Roster!A78="","",Roster!A78)</f>
        <v/>
      </c>
      <c r="B80" s="19">
        <f>IF(A80="","",Roster!B78&amp;"")</f>
        <v/>
      </c>
      <c r="C80" s="18">
        <f>IF(A80="","",COUNTIFS(Shifts!$J$5:$J$404,A80,Shifts!$P$5:$P$404,1))</f>
        <v/>
      </c>
      <c r="D80" s="24">
        <f>IF(A80="","",SUMIFS(Shifts!$I$5:$I$404,Shifts!$J$5:$J$404,A80,Shifts!$P$5:$P$404,1))</f>
        <v/>
      </c>
      <c r="E80" s="24">
        <f>IF(A80="","",SUMIFS(Shifts!$I$5:$I$404,Shifts!$J$5:$J$404,A80,Shifts!$P$5:$P$404,1,Shifts!$A$5:$A$404,"&gt;="&amp;$C$3,Shifts!$A$5:$A$404,"&lt;"&amp;($C$3+7)))</f>
        <v/>
      </c>
      <c r="F80" s="24">
        <f>IF(A80="","",MAX(0,E80-40))</f>
        <v/>
      </c>
      <c r="G80" s="24">
        <f>IF(A80="","",SUMIFS(Shifts!$I$5:$I$404,Shifts!$J$5:$J$404,A80,Shifts!$P$5:$P$404,1,Shifts!$A$5:$A$404,"&gt;="&amp;($C$3+7),Shifts!$A$5:$A$404,"&lt;"&amp;($C$3+14)))</f>
        <v/>
      </c>
      <c r="H80" s="24">
        <f>IF(A80="","",MAX(0,G80-40))</f>
        <v/>
      </c>
      <c r="I80" s="24">
        <f>IF(A80="","",MAXIFS(Shifts!$N$5:$N$404,Shifts!$J$5:$J$404,A80))</f>
        <v/>
      </c>
      <c r="J80" s="26">
        <f>IF(A80="","",SUMIFS(Shifts!$M$5:$M$404,Shifts!$J$5:$J$404,A80,Shifts!$P$5:$P$404,1))</f>
        <v/>
      </c>
      <c r="K80" s="26">
        <f>IF(OR(A80="",D80=0),"",ROUND((F80+H80)*0.5*J80/D80,2))</f>
        <v/>
      </c>
      <c r="L80" s="19">
        <f>IF(A80="","",TRIM(IF(F80+H80&gt;0,"Over 40 h in a week. ","")&amp;IF(I80&gt;12,"Day over 12 h (Colorado overtime, California double time). ",IF(I80&gt;8,"Day over 8 h (daily overtime in CA, AK, NV). ",""))))</f>
        <v/>
      </c>
    </row>
    <row r="81">
      <c r="A81" s="35">
        <f>IF(Roster!A79="","",Roster!A79)</f>
        <v/>
      </c>
      <c r="B81" s="19">
        <f>IF(A81="","",Roster!B79&amp;"")</f>
        <v/>
      </c>
      <c r="C81" s="18">
        <f>IF(A81="","",COUNTIFS(Shifts!$J$5:$J$404,A81,Shifts!$P$5:$P$404,1))</f>
        <v/>
      </c>
      <c r="D81" s="24">
        <f>IF(A81="","",SUMIFS(Shifts!$I$5:$I$404,Shifts!$J$5:$J$404,A81,Shifts!$P$5:$P$404,1))</f>
        <v/>
      </c>
      <c r="E81" s="24">
        <f>IF(A81="","",SUMIFS(Shifts!$I$5:$I$404,Shifts!$J$5:$J$404,A81,Shifts!$P$5:$P$404,1,Shifts!$A$5:$A$404,"&gt;="&amp;$C$3,Shifts!$A$5:$A$404,"&lt;"&amp;($C$3+7)))</f>
        <v/>
      </c>
      <c r="F81" s="24">
        <f>IF(A81="","",MAX(0,E81-40))</f>
        <v/>
      </c>
      <c r="G81" s="24">
        <f>IF(A81="","",SUMIFS(Shifts!$I$5:$I$404,Shifts!$J$5:$J$404,A81,Shifts!$P$5:$P$404,1,Shifts!$A$5:$A$404,"&gt;="&amp;($C$3+7),Shifts!$A$5:$A$404,"&lt;"&amp;($C$3+14)))</f>
        <v/>
      </c>
      <c r="H81" s="24">
        <f>IF(A81="","",MAX(0,G81-40))</f>
        <v/>
      </c>
      <c r="I81" s="24">
        <f>IF(A81="","",MAXIFS(Shifts!$N$5:$N$404,Shifts!$J$5:$J$404,A81))</f>
        <v/>
      </c>
      <c r="J81" s="26">
        <f>IF(A81="","",SUMIFS(Shifts!$M$5:$M$404,Shifts!$J$5:$J$404,A81,Shifts!$P$5:$P$404,1))</f>
        <v/>
      </c>
      <c r="K81" s="26">
        <f>IF(OR(A81="",D81=0),"",ROUND((F81+H81)*0.5*J81/D81,2))</f>
        <v/>
      </c>
      <c r="L81" s="19">
        <f>IF(A81="","",TRIM(IF(F81+H81&gt;0,"Over 40 h in a week. ","")&amp;IF(I81&gt;12,"Day over 12 h (Colorado overtime, California double time). ",IF(I81&gt;8,"Day over 8 h (daily overtime in CA, AK, NV). ",""))))</f>
        <v/>
      </c>
    </row>
    <row r="82">
      <c r="A82" s="35">
        <f>IF(Roster!A80="","",Roster!A80)</f>
        <v/>
      </c>
      <c r="B82" s="19">
        <f>IF(A82="","",Roster!B80&amp;"")</f>
        <v/>
      </c>
      <c r="C82" s="18">
        <f>IF(A82="","",COUNTIFS(Shifts!$J$5:$J$404,A82,Shifts!$P$5:$P$404,1))</f>
        <v/>
      </c>
      <c r="D82" s="24">
        <f>IF(A82="","",SUMIFS(Shifts!$I$5:$I$404,Shifts!$J$5:$J$404,A82,Shifts!$P$5:$P$404,1))</f>
        <v/>
      </c>
      <c r="E82" s="24">
        <f>IF(A82="","",SUMIFS(Shifts!$I$5:$I$404,Shifts!$J$5:$J$404,A82,Shifts!$P$5:$P$404,1,Shifts!$A$5:$A$404,"&gt;="&amp;$C$3,Shifts!$A$5:$A$404,"&lt;"&amp;($C$3+7)))</f>
        <v/>
      </c>
      <c r="F82" s="24">
        <f>IF(A82="","",MAX(0,E82-40))</f>
        <v/>
      </c>
      <c r="G82" s="24">
        <f>IF(A82="","",SUMIFS(Shifts!$I$5:$I$404,Shifts!$J$5:$J$404,A82,Shifts!$P$5:$P$404,1,Shifts!$A$5:$A$404,"&gt;="&amp;($C$3+7),Shifts!$A$5:$A$404,"&lt;"&amp;($C$3+14)))</f>
        <v/>
      </c>
      <c r="H82" s="24">
        <f>IF(A82="","",MAX(0,G82-40))</f>
        <v/>
      </c>
      <c r="I82" s="24">
        <f>IF(A82="","",MAXIFS(Shifts!$N$5:$N$404,Shifts!$J$5:$J$404,A82))</f>
        <v/>
      </c>
      <c r="J82" s="26">
        <f>IF(A82="","",SUMIFS(Shifts!$M$5:$M$404,Shifts!$J$5:$J$404,A82,Shifts!$P$5:$P$404,1))</f>
        <v/>
      </c>
      <c r="K82" s="26">
        <f>IF(OR(A82="",D82=0),"",ROUND((F82+H82)*0.5*J82/D82,2))</f>
        <v/>
      </c>
      <c r="L82" s="19">
        <f>IF(A82="","",TRIM(IF(F82+H82&gt;0,"Over 40 h in a week. ","")&amp;IF(I82&gt;12,"Day over 12 h (Colorado overtime, California double time). ",IF(I82&gt;8,"Day over 8 h (daily overtime in CA, AK, NV). ",""))))</f>
        <v/>
      </c>
    </row>
    <row r="83">
      <c r="A83" s="35">
        <f>IF(Roster!A81="","",Roster!A81)</f>
        <v/>
      </c>
      <c r="B83" s="19">
        <f>IF(A83="","",Roster!B81&amp;"")</f>
        <v/>
      </c>
      <c r="C83" s="18">
        <f>IF(A83="","",COUNTIFS(Shifts!$J$5:$J$404,A83,Shifts!$P$5:$P$404,1))</f>
        <v/>
      </c>
      <c r="D83" s="24">
        <f>IF(A83="","",SUMIFS(Shifts!$I$5:$I$404,Shifts!$J$5:$J$404,A83,Shifts!$P$5:$P$404,1))</f>
        <v/>
      </c>
      <c r="E83" s="24">
        <f>IF(A83="","",SUMIFS(Shifts!$I$5:$I$404,Shifts!$J$5:$J$404,A83,Shifts!$P$5:$P$404,1,Shifts!$A$5:$A$404,"&gt;="&amp;$C$3,Shifts!$A$5:$A$404,"&lt;"&amp;($C$3+7)))</f>
        <v/>
      </c>
      <c r="F83" s="24">
        <f>IF(A83="","",MAX(0,E83-40))</f>
        <v/>
      </c>
      <c r="G83" s="24">
        <f>IF(A83="","",SUMIFS(Shifts!$I$5:$I$404,Shifts!$J$5:$J$404,A83,Shifts!$P$5:$P$404,1,Shifts!$A$5:$A$404,"&gt;="&amp;($C$3+7),Shifts!$A$5:$A$404,"&lt;"&amp;($C$3+14)))</f>
        <v/>
      </c>
      <c r="H83" s="24">
        <f>IF(A83="","",MAX(0,G83-40))</f>
        <v/>
      </c>
      <c r="I83" s="24">
        <f>IF(A83="","",MAXIFS(Shifts!$N$5:$N$404,Shifts!$J$5:$J$404,A83))</f>
        <v/>
      </c>
      <c r="J83" s="26">
        <f>IF(A83="","",SUMIFS(Shifts!$M$5:$M$404,Shifts!$J$5:$J$404,A83,Shifts!$P$5:$P$404,1))</f>
        <v/>
      </c>
      <c r="K83" s="26">
        <f>IF(OR(A83="",D83=0),"",ROUND((F83+H83)*0.5*J83/D83,2))</f>
        <v/>
      </c>
      <c r="L83" s="19">
        <f>IF(A83="","",TRIM(IF(F83+H83&gt;0,"Over 40 h in a week. ","")&amp;IF(I83&gt;12,"Day over 12 h (Colorado overtime, California double time). ",IF(I83&gt;8,"Day over 8 h (daily overtime in CA, AK, NV). ",""))))</f>
        <v/>
      </c>
    </row>
    <row r="84">
      <c r="A84" s="35">
        <f>IF(Roster!A82="","",Roster!A82)</f>
        <v/>
      </c>
      <c r="B84" s="19">
        <f>IF(A84="","",Roster!B82&amp;"")</f>
        <v/>
      </c>
      <c r="C84" s="18">
        <f>IF(A84="","",COUNTIFS(Shifts!$J$5:$J$404,A84,Shifts!$P$5:$P$404,1))</f>
        <v/>
      </c>
      <c r="D84" s="24">
        <f>IF(A84="","",SUMIFS(Shifts!$I$5:$I$404,Shifts!$J$5:$J$404,A84,Shifts!$P$5:$P$404,1))</f>
        <v/>
      </c>
      <c r="E84" s="24">
        <f>IF(A84="","",SUMIFS(Shifts!$I$5:$I$404,Shifts!$J$5:$J$404,A84,Shifts!$P$5:$P$404,1,Shifts!$A$5:$A$404,"&gt;="&amp;$C$3,Shifts!$A$5:$A$404,"&lt;"&amp;($C$3+7)))</f>
        <v/>
      </c>
      <c r="F84" s="24">
        <f>IF(A84="","",MAX(0,E84-40))</f>
        <v/>
      </c>
      <c r="G84" s="24">
        <f>IF(A84="","",SUMIFS(Shifts!$I$5:$I$404,Shifts!$J$5:$J$404,A84,Shifts!$P$5:$P$404,1,Shifts!$A$5:$A$404,"&gt;="&amp;($C$3+7),Shifts!$A$5:$A$404,"&lt;"&amp;($C$3+14)))</f>
        <v/>
      </c>
      <c r="H84" s="24">
        <f>IF(A84="","",MAX(0,G84-40))</f>
        <v/>
      </c>
      <c r="I84" s="24">
        <f>IF(A84="","",MAXIFS(Shifts!$N$5:$N$404,Shifts!$J$5:$J$404,A84))</f>
        <v/>
      </c>
      <c r="J84" s="26">
        <f>IF(A84="","",SUMIFS(Shifts!$M$5:$M$404,Shifts!$J$5:$J$404,A84,Shifts!$P$5:$P$404,1))</f>
        <v/>
      </c>
      <c r="K84" s="26">
        <f>IF(OR(A84="",D84=0),"",ROUND((F84+H84)*0.5*J84/D84,2))</f>
        <v/>
      </c>
      <c r="L84" s="19">
        <f>IF(A84="","",TRIM(IF(F84+H84&gt;0,"Over 40 h in a week. ","")&amp;IF(I84&gt;12,"Day over 12 h (Colorado overtime, California double time). ",IF(I84&gt;8,"Day over 8 h (daily overtime in CA, AK, NV). ",""))))</f>
        <v/>
      </c>
    </row>
    <row r="85">
      <c r="A85" s="35">
        <f>IF(Roster!A83="","",Roster!A83)</f>
        <v/>
      </c>
      <c r="B85" s="19">
        <f>IF(A85="","",Roster!B83&amp;"")</f>
        <v/>
      </c>
      <c r="C85" s="18">
        <f>IF(A85="","",COUNTIFS(Shifts!$J$5:$J$404,A85,Shifts!$P$5:$P$404,1))</f>
        <v/>
      </c>
      <c r="D85" s="24">
        <f>IF(A85="","",SUMIFS(Shifts!$I$5:$I$404,Shifts!$J$5:$J$404,A85,Shifts!$P$5:$P$404,1))</f>
        <v/>
      </c>
      <c r="E85" s="24">
        <f>IF(A85="","",SUMIFS(Shifts!$I$5:$I$404,Shifts!$J$5:$J$404,A85,Shifts!$P$5:$P$404,1,Shifts!$A$5:$A$404,"&gt;="&amp;$C$3,Shifts!$A$5:$A$404,"&lt;"&amp;($C$3+7)))</f>
        <v/>
      </c>
      <c r="F85" s="24">
        <f>IF(A85="","",MAX(0,E85-40))</f>
        <v/>
      </c>
      <c r="G85" s="24">
        <f>IF(A85="","",SUMIFS(Shifts!$I$5:$I$404,Shifts!$J$5:$J$404,A85,Shifts!$P$5:$P$404,1,Shifts!$A$5:$A$404,"&gt;="&amp;($C$3+7),Shifts!$A$5:$A$404,"&lt;"&amp;($C$3+14)))</f>
        <v/>
      </c>
      <c r="H85" s="24">
        <f>IF(A85="","",MAX(0,G85-40))</f>
        <v/>
      </c>
      <c r="I85" s="24">
        <f>IF(A85="","",MAXIFS(Shifts!$N$5:$N$404,Shifts!$J$5:$J$404,A85))</f>
        <v/>
      </c>
      <c r="J85" s="26">
        <f>IF(A85="","",SUMIFS(Shifts!$M$5:$M$404,Shifts!$J$5:$J$404,A85,Shifts!$P$5:$P$404,1))</f>
        <v/>
      </c>
      <c r="K85" s="26">
        <f>IF(OR(A85="",D85=0),"",ROUND((F85+H85)*0.5*J85/D85,2))</f>
        <v/>
      </c>
      <c r="L85" s="19">
        <f>IF(A85="","",TRIM(IF(F85+H85&gt;0,"Over 40 h in a week. ","")&amp;IF(I85&gt;12,"Day over 12 h (Colorado overtime, California double time). ",IF(I85&gt;8,"Day over 8 h (daily overtime in CA, AK, NV). ",""))))</f>
        <v/>
      </c>
    </row>
    <row r="86">
      <c r="A86" s="35">
        <f>IF(Roster!A84="","",Roster!A84)</f>
        <v/>
      </c>
      <c r="B86" s="19">
        <f>IF(A86="","",Roster!B84&amp;"")</f>
        <v/>
      </c>
      <c r="C86" s="18">
        <f>IF(A86="","",COUNTIFS(Shifts!$J$5:$J$404,A86,Shifts!$P$5:$P$404,1))</f>
        <v/>
      </c>
      <c r="D86" s="24">
        <f>IF(A86="","",SUMIFS(Shifts!$I$5:$I$404,Shifts!$J$5:$J$404,A86,Shifts!$P$5:$P$404,1))</f>
        <v/>
      </c>
      <c r="E86" s="24">
        <f>IF(A86="","",SUMIFS(Shifts!$I$5:$I$404,Shifts!$J$5:$J$404,A86,Shifts!$P$5:$P$404,1,Shifts!$A$5:$A$404,"&gt;="&amp;$C$3,Shifts!$A$5:$A$404,"&lt;"&amp;($C$3+7)))</f>
        <v/>
      </c>
      <c r="F86" s="24">
        <f>IF(A86="","",MAX(0,E86-40))</f>
        <v/>
      </c>
      <c r="G86" s="24">
        <f>IF(A86="","",SUMIFS(Shifts!$I$5:$I$404,Shifts!$J$5:$J$404,A86,Shifts!$P$5:$P$404,1,Shifts!$A$5:$A$404,"&gt;="&amp;($C$3+7),Shifts!$A$5:$A$404,"&lt;"&amp;($C$3+14)))</f>
        <v/>
      </c>
      <c r="H86" s="24">
        <f>IF(A86="","",MAX(0,G86-40))</f>
        <v/>
      </c>
      <c r="I86" s="24">
        <f>IF(A86="","",MAXIFS(Shifts!$N$5:$N$404,Shifts!$J$5:$J$404,A86))</f>
        <v/>
      </c>
      <c r="J86" s="26">
        <f>IF(A86="","",SUMIFS(Shifts!$M$5:$M$404,Shifts!$J$5:$J$404,A86,Shifts!$P$5:$P$404,1))</f>
        <v/>
      </c>
      <c r="K86" s="26">
        <f>IF(OR(A86="",D86=0),"",ROUND((F86+H86)*0.5*J86/D86,2))</f>
        <v/>
      </c>
      <c r="L86" s="19">
        <f>IF(A86="","",TRIM(IF(F86+H86&gt;0,"Over 40 h in a week. ","")&amp;IF(I86&gt;12,"Day over 12 h (Colorado overtime, California double time). ",IF(I86&gt;8,"Day over 8 h (daily overtime in CA, AK, NV). ",""))))</f>
        <v/>
      </c>
    </row>
    <row r="87">
      <c r="A87" s="35">
        <f>IF(Roster!A85="","",Roster!A85)</f>
        <v/>
      </c>
      <c r="B87" s="19">
        <f>IF(A87="","",Roster!B85&amp;"")</f>
        <v/>
      </c>
      <c r="C87" s="18">
        <f>IF(A87="","",COUNTIFS(Shifts!$J$5:$J$404,A87,Shifts!$P$5:$P$404,1))</f>
        <v/>
      </c>
      <c r="D87" s="24">
        <f>IF(A87="","",SUMIFS(Shifts!$I$5:$I$404,Shifts!$J$5:$J$404,A87,Shifts!$P$5:$P$404,1))</f>
        <v/>
      </c>
      <c r="E87" s="24">
        <f>IF(A87="","",SUMIFS(Shifts!$I$5:$I$404,Shifts!$J$5:$J$404,A87,Shifts!$P$5:$P$404,1,Shifts!$A$5:$A$404,"&gt;="&amp;$C$3,Shifts!$A$5:$A$404,"&lt;"&amp;($C$3+7)))</f>
        <v/>
      </c>
      <c r="F87" s="24">
        <f>IF(A87="","",MAX(0,E87-40))</f>
        <v/>
      </c>
      <c r="G87" s="24">
        <f>IF(A87="","",SUMIFS(Shifts!$I$5:$I$404,Shifts!$J$5:$J$404,A87,Shifts!$P$5:$P$404,1,Shifts!$A$5:$A$404,"&gt;="&amp;($C$3+7),Shifts!$A$5:$A$404,"&lt;"&amp;($C$3+14)))</f>
        <v/>
      </c>
      <c r="H87" s="24">
        <f>IF(A87="","",MAX(0,G87-40))</f>
        <v/>
      </c>
      <c r="I87" s="24">
        <f>IF(A87="","",MAXIFS(Shifts!$N$5:$N$404,Shifts!$J$5:$J$404,A87))</f>
        <v/>
      </c>
      <c r="J87" s="26">
        <f>IF(A87="","",SUMIFS(Shifts!$M$5:$M$404,Shifts!$J$5:$J$404,A87,Shifts!$P$5:$P$404,1))</f>
        <v/>
      </c>
      <c r="K87" s="26">
        <f>IF(OR(A87="",D87=0),"",ROUND((F87+H87)*0.5*J87/D87,2))</f>
        <v/>
      </c>
      <c r="L87" s="19">
        <f>IF(A87="","",TRIM(IF(F87+H87&gt;0,"Over 40 h in a week. ","")&amp;IF(I87&gt;12,"Day over 12 h (Colorado overtime, California double time). ",IF(I87&gt;8,"Day over 8 h (daily overtime in CA, AK, NV). ",""))))</f>
        <v/>
      </c>
    </row>
    <row r="88">
      <c r="A88" s="35">
        <f>IF(Roster!A86="","",Roster!A86)</f>
        <v/>
      </c>
      <c r="B88" s="19">
        <f>IF(A88="","",Roster!B86&amp;"")</f>
        <v/>
      </c>
      <c r="C88" s="18">
        <f>IF(A88="","",COUNTIFS(Shifts!$J$5:$J$404,A88,Shifts!$P$5:$P$404,1))</f>
        <v/>
      </c>
      <c r="D88" s="24">
        <f>IF(A88="","",SUMIFS(Shifts!$I$5:$I$404,Shifts!$J$5:$J$404,A88,Shifts!$P$5:$P$404,1))</f>
        <v/>
      </c>
      <c r="E88" s="24">
        <f>IF(A88="","",SUMIFS(Shifts!$I$5:$I$404,Shifts!$J$5:$J$404,A88,Shifts!$P$5:$P$404,1,Shifts!$A$5:$A$404,"&gt;="&amp;$C$3,Shifts!$A$5:$A$404,"&lt;"&amp;($C$3+7)))</f>
        <v/>
      </c>
      <c r="F88" s="24">
        <f>IF(A88="","",MAX(0,E88-40))</f>
        <v/>
      </c>
      <c r="G88" s="24">
        <f>IF(A88="","",SUMIFS(Shifts!$I$5:$I$404,Shifts!$J$5:$J$404,A88,Shifts!$P$5:$P$404,1,Shifts!$A$5:$A$404,"&gt;="&amp;($C$3+7),Shifts!$A$5:$A$404,"&lt;"&amp;($C$3+14)))</f>
        <v/>
      </c>
      <c r="H88" s="24">
        <f>IF(A88="","",MAX(0,G88-40))</f>
        <v/>
      </c>
      <c r="I88" s="24">
        <f>IF(A88="","",MAXIFS(Shifts!$N$5:$N$404,Shifts!$J$5:$J$404,A88))</f>
        <v/>
      </c>
      <c r="J88" s="26">
        <f>IF(A88="","",SUMIFS(Shifts!$M$5:$M$404,Shifts!$J$5:$J$404,A88,Shifts!$P$5:$P$404,1))</f>
        <v/>
      </c>
      <c r="K88" s="26">
        <f>IF(OR(A88="",D88=0),"",ROUND((F88+H88)*0.5*J88/D88,2))</f>
        <v/>
      </c>
      <c r="L88" s="19">
        <f>IF(A88="","",TRIM(IF(F88+H88&gt;0,"Over 40 h in a week. ","")&amp;IF(I88&gt;12,"Day over 12 h (Colorado overtime, California double time). ",IF(I88&gt;8,"Day over 8 h (daily overtime in CA, AK, NV). ",""))))</f>
        <v/>
      </c>
    </row>
    <row r="89">
      <c r="A89" s="35">
        <f>IF(Roster!A87="","",Roster!A87)</f>
        <v/>
      </c>
      <c r="B89" s="19">
        <f>IF(A89="","",Roster!B87&amp;"")</f>
        <v/>
      </c>
      <c r="C89" s="18">
        <f>IF(A89="","",COUNTIFS(Shifts!$J$5:$J$404,A89,Shifts!$P$5:$P$404,1))</f>
        <v/>
      </c>
      <c r="D89" s="24">
        <f>IF(A89="","",SUMIFS(Shifts!$I$5:$I$404,Shifts!$J$5:$J$404,A89,Shifts!$P$5:$P$404,1))</f>
        <v/>
      </c>
      <c r="E89" s="24">
        <f>IF(A89="","",SUMIFS(Shifts!$I$5:$I$404,Shifts!$J$5:$J$404,A89,Shifts!$P$5:$P$404,1,Shifts!$A$5:$A$404,"&gt;="&amp;$C$3,Shifts!$A$5:$A$404,"&lt;"&amp;($C$3+7)))</f>
        <v/>
      </c>
      <c r="F89" s="24">
        <f>IF(A89="","",MAX(0,E89-40))</f>
        <v/>
      </c>
      <c r="G89" s="24">
        <f>IF(A89="","",SUMIFS(Shifts!$I$5:$I$404,Shifts!$J$5:$J$404,A89,Shifts!$P$5:$P$404,1,Shifts!$A$5:$A$404,"&gt;="&amp;($C$3+7),Shifts!$A$5:$A$404,"&lt;"&amp;($C$3+14)))</f>
        <v/>
      </c>
      <c r="H89" s="24">
        <f>IF(A89="","",MAX(0,G89-40))</f>
        <v/>
      </c>
      <c r="I89" s="24">
        <f>IF(A89="","",MAXIFS(Shifts!$N$5:$N$404,Shifts!$J$5:$J$404,A89))</f>
        <v/>
      </c>
      <c r="J89" s="26">
        <f>IF(A89="","",SUMIFS(Shifts!$M$5:$M$404,Shifts!$J$5:$J$404,A89,Shifts!$P$5:$P$404,1))</f>
        <v/>
      </c>
      <c r="K89" s="26">
        <f>IF(OR(A89="",D89=0),"",ROUND((F89+H89)*0.5*J89/D89,2))</f>
        <v/>
      </c>
      <c r="L89" s="19">
        <f>IF(A89="","",TRIM(IF(F89+H89&gt;0,"Over 40 h in a week. ","")&amp;IF(I89&gt;12,"Day over 12 h (Colorado overtime, California double time). ",IF(I89&gt;8,"Day over 8 h (daily overtime in CA, AK, NV). ",""))))</f>
        <v/>
      </c>
    </row>
    <row r="90">
      <c r="A90" s="35">
        <f>IF(Roster!A88="","",Roster!A88)</f>
        <v/>
      </c>
      <c r="B90" s="19">
        <f>IF(A90="","",Roster!B88&amp;"")</f>
        <v/>
      </c>
      <c r="C90" s="18">
        <f>IF(A90="","",COUNTIFS(Shifts!$J$5:$J$404,A90,Shifts!$P$5:$P$404,1))</f>
        <v/>
      </c>
      <c r="D90" s="24">
        <f>IF(A90="","",SUMIFS(Shifts!$I$5:$I$404,Shifts!$J$5:$J$404,A90,Shifts!$P$5:$P$404,1))</f>
        <v/>
      </c>
      <c r="E90" s="24">
        <f>IF(A90="","",SUMIFS(Shifts!$I$5:$I$404,Shifts!$J$5:$J$404,A90,Shifts!$P$5:$P$404,1,Shifts!$A$5:$A$404,"&gt;="&amp;$C$3,Shifts!$A$5:$A$404,"&lt;"&amp;($C$3+7)))</f>
        <v/>
      </c>
      <c r="F90" s="24">
        <f>IF(A90="","",MAX(0,E90-40))</f>
        <v/>
      </c>
      <c r="G90" s="24">
        <f>IF(A90="","",SUMIFS(Shifts!$I$5:$I$404,Shifts!$J$5:$J$404,A90,Shifts!$P$5:$P$404,1,Shifts!$A$5:$A$404,"&gt;="&amp;($C$3+7),Shifts!$A$5:$A$404,"&lt;"&amp;($C$3+14)))</f>
        <v/>
      </c>
      <c r="H90" s="24">
        <f>IF(A90="","",MAX(0,G90-40))</f>
        <v/>
      </c>
      <c r="I90" s="24">
        <f>IF(A90="","",MAXIFS(Shifts!$N$5:$N$404,Shifts!$J$5:$J$404,A90))</f>
        <v/>
      </c>
      <c r="J90" s="26">
        <f>IF(A90="","",SUMIFS(Shifts!$M$5:$M$404,Shifts!$J$5:$J$404,A90,Shifts!$P$5:$P$404,1))</f>
        <v/>
      </c>
      <c r="K90" s="26">
        <f>IF(OR(A90="",D90=0),"",ROUND((F90+H90)*0.5*J90/D90,2))</f>
        <v/>
      </c>
      <c r="L90" s="19">
        <f>IF(A90="","",TRIM(IF(F90+H90&gt;0,"Over 40 h in a week. ","")&amp;IF(I90&gt;12,"Day over 12 h (Colorado overtime, California double time). ",IF(I90&gt;8,"Day over 8 h (daily overtime in CA, AK, NV). ",""))))</f>
        <v/>
      </c>
    </row>
    <row r="91">
      <c r="A91" s="35">
        <f>IF(Roster!A89="","",Roster!A89)</f>
        <v/>
      </c>
      <c r="B91" s="19">
        <f>IF(A91="","",Roster!B89&amp;"")</f>
        <v/>
      </c>
      <c r="C91" s="18">
        <f>IF(A91="","",COUNTIFS(Shifts!$J$5:$J$404,A91,Shifts!$P$5:$P$404,1))</f>
        <v/>
      </c>
      <c r="D91" s="24">
        <f>IF(A91="","",SUMIFS(Shifts!$I$5:$I$404,Shifts!$J$5:$J$404,A91,Shifts!$P$5:$P$404,1))</f>
        <v/>
      </c>
      <c r="E91" s="24">
        <f>IF(A91="","",SUMIFS(Shifts!$I$5:$I$404,Shifts!$J$5:$J$404,A91,Shifts!$P$5:$P$404,1,Shifts!$A$5:$A$404,"&gt;="&amp;$C$3,Shifts!$A$5:$A$404,"&lt;"&amp;($C$3+7)))</f>
        <v/>
      </c>
      <c r="F91" s="24">
        <f>IF(A91="","",MAX(0,E91-40))</f>
        <v/>
      </c>
      <c r="G91" s="24">
        <f>IF(A91="","",SUMIFS(Shifts!$I$5:$I$404,Shifts!$J$5:$J$404,A91,Shifts!$P$5:$P$404,1,Shifts!$A$5:$A$404,"&gt;="&amp;($C$3+7),Shifts!$A$5:$A$404,"&lt;"&amp;($C$3+14)))</f>
        <v/>
      </c>
      <c r="H91" s="24">
        <f>IF(A91="","",MAX(0,G91-40))</f>
        <v/>
      </c>
      <c r="I91" s="24">
        <f>IF(A91="","",MAXIFS(Shifts!$N$5:$N$404,Shifts!$J$5:$J$404,A91))</f>
        <v/>
      </c>
      <c r="J91" s="26">
        <f>IF(A91="","",SUMIFS(Shifts!$M$5:$M$404,Shifts!$J$5:$J$404,A91,Shifts!$P$5:$P$404,1))</f>
        <v/>
      </c>
      <c r="K91" s="26">
        <f>IF(OR(A91="",D91=0),"",ROUND((F91+H91)*0.5*J91/D91,2))</f>
        <v/>
      </c>
      <c r="L91" s="19">
        <f>IF(A91="","",TRIM(IF(F91+H91&gt;0,"Over 40 h in a week. ","")&amp;IF(I91&gt;12,"Day over 12 h (Colorado overtime, California double time). ",IF(I91&gt;8,"Day over 8 h (daily overtime in CA, AK, NV). ",""))))</f>
        <v/>
      </c>
    </row>
    <row r="92">
      <c r="A92" s="35">
        <f>IF(Roster!A90="","",Roster!A90)</f>
        <v/>
      </c>
      <c r="B92" s="19">
        <f>IF(A92="","",Roster!B90&amp;"")</f>
        <v/>
      </c>
      <c r="C92" s="18">
        <f>IF(A92="","",COUNTIFS(Shifts!$J$5:$J$404,A92,Shifts!$P$5:$P$404,1))</f>
        <v/>
      </c>
      <c r="D92" s="24">
        <f>IF(A92="","",SUMIFS(Shifts!$I$5:$I$404,Shifts!$J$5:$J$404,A92,Shifts!$P$5:$P$404,1))</f>
        <v/>
      </c>
      <c r="E92" s="24">
        <f>IF(A92="","",SUMIFS(Shifts!$I$5:$I$404,Shifts!$J$5:$J$404,A92,Shifts!$P$5:$P$404,1,Shifts!$A$5:$A$404,"&gt;="&amp;$C$3,Shifts!$A$5:$A$404,"&lt;"&amp;($C$3+7)))</f>
        <v/>
      </c>
      <c r="F92" s="24">
        <f>IF(A92="","",MAX(0,E92-40))</f>
        <v/>
      </c>
      <c r="G92" s="24">
        <f>IF(A92="","",SUMIFS(Shifts!$I$5:$I$404,Shifts!$J$5:$J$404,A92,Shifts!$P$5:$P$404,1,Shifts!$A$5:$A$404,"&gt;="&amp;($C$3+7),Shifts!$A$5:$A$404,"&lt;"&amp;($C$3+14)))</f>
        <v/>
      </c>
      <c r="H92" s="24">
        <f>IF(A92="","",MAX(0,G92-40))</f>
        <v/>
      </c>
      <c r="I92" s="24">
        <f>IF(A92="","",MAXIFS(Shifts!$N$5:$N$404,Shifts!$J$5:$J$404,A92))</f>
        <v/>
      </c>
      <c r="J92" s="26">
        <f>IF(A92="","",SUMIFS(Shifts!$M$5:$M$404,Shifts!$J$5:$J$404,A92,Shifts!$P$5:$P$404,1))</f>
        <v/>
      </c>
      <c r="K92" s="26">
        <f>IF(OR(A92="",D92=0),"",ROUND((F92+H92)*0.5*J92/D92,2))</f>
        <v/>
      </c>
      <c r="L92" s="19">
        <f>IF(A92="","",TRIM(IF(F92+H92&gt;0,"Over 40 h in a week. ","")&amp;IF(I92&gt;12,"Day over 12 h (Colorado overtime, California double time). ",IF(I92&gt;8,"Day over 8 h (daily overtime in CA, AK, NV). ",""))))</f>
        <v/>
      </c>
    </row>
    <row r="93">
      <c r="A93" s="35">
        <f>IF(Roster!A91="","",Roster!A91)</f>
        <v/>
      </c>
      <c r="B93" s="19">
        <f>IF(A93="","",Roster!B91&amp;"")</f>
        <v/>
      </c>
      <c r="C93" s="18">
        <f>IF(A93="","",COUNTIFS(Shifts!$J$5:$J$404,A93,Shifts!$P$5:$P$404,1))</f>
        <v/>
      </c>
      <c r="D93" s="24">
        <f>IF(A93="","",SUMIFS(Shifts!$I$5:$I$404,Shifts!$J$5:$J$404,A93,Shifts!$P$5:$P$404,1))</f>
        <v/>
      </c>
      <c r="E93" s="24">
        <f>IF(A93="","",SUMIFS(Shifts!$I$5:$I$404,Shifts!$J$5:$J$404,A93,Shifts!$P$5:$P$404,1,Shifts!$A$5:$A$404,"&gt;="&amp;$C$3,Shifts!$A$5:$A$404,"&lt;"&amp;($C$3+7)))</f>
        <v/>
      </c>
      <c r="F93" s="24">
        <f>IF(A93="","",MAX(0,E93-40))</f>
        <v/>
      </c>
      <c r="G93" s="24">
        <f>IF(A93="","",SUMIFS(Shifts!$I$5:$I$404,Shifts!$J$5:$J$404,A93,Shifts!$P$5:$P$404,1,Shifts!$A$5:$A$404,"&gt;="&amp;($C$3+7),Shifts!$A$5:$A$404,"&lt;"&amp;($C$3+14)))</f>
        <v/>
      </c>
      <c r="H93" s="24">
        <f>IF(A93="","",MAX(0,G93-40))</f>
        <v/>
      </c>
      <c r="I93" s="24">
        <f>IF(A93="","",MAXIFS(Shifts!$N$5:$N$404,Shifts!$J$5:$J$404,A93))</f>
        <v/>
      </c>
      <c r="J93" s="26">
        <f>IF(A93="","",SUMIFS(Shifts!$M$5:$M$404,Shifts!$J$5:$J$404,A93,Shifts!$P$5:$P$404,1))</f>
        <v/>
      </c>
      <c r="K93" s="26">
        <f>IF(OR(A93="",D93=0),"",ROUND((F93+H93)*0.5*J93/D93,2))</f>
        <v/>
      </c>
      <c r="L93" s="19">
        <f>IF(A93="","",TRIM(IF(F93+H93&gt;0,"Over 40 h in a week. ","")&amp;IF(I93&gt;12,"Day over 12 h (Colorado overtime, California double time). ",IF(I93&gt;8,"Day over 8 h (daily overtime in CA, AK, NV). ",""))))</f>
        <v/>
      </c>
    </row>
    <row r="94">
      <c r="A94" s="35">
        <f>IF(Roster!A92="","",Roster!A92)</f>
        <v/>
      </c>
      <c r="B94" s="19">
        <f>IF(A94="","",Roster!B92&amp;"")</f>
        <v/>
      </c>
      <c r="C94" s="18">
        <f>IF(A94="","",COUNTIFS(Shifts!$J$5:$J$404,A94,Shifts!$P$5:$P$404,1))</f>
        <v/>
      </c>
      <c r="D94" s="24">
        <f>IF(A94="","",SUMIFS(Shifts!$I$5:$I$404,Shifts!$J$5:$J$404,A94,Shifts!$P$5:$P$404,1))</f>
        <v/>
      </c>
      <c r="E94" s="24">
        <f>IF(A94="","",SUMIFS(Shifts!$I$5:$I$404,Shifts!$J$5:$J$404,A94,Shifts!$P$5:$P$404,1,Shifts!$A$5:$A$404,"&gt;="&amp;$C$3,Shifts!$A$5:$A$404,"&lt;"&amp;($C$3+7)))</f>
        <v/>
      </c>
      <c r="F94" s="24">
        <f>IF(A94="","",MAX(0,E94-40))</f>
        <v/>
      </c>
      <c r="G94" s="24">
        <f>IF(A94="","",SUMIFS(Shifts!$I$5:$I$404,Shifts!$J$5:$J$404,A94,Shifts!$P$5:$P$404,1,Shifts!$A$5:$A$404,"&gt;="&amp;($C$3+7),Shifts!$A$5:$A$404,"&lt;"&amp;($C$3+14)))</f>
        <v/>
      </c>
      <c r="H94" s="24">
        <f>IF(A94="","",MAX(0,G94-40))</f>
        <v/>
      </c>
      <c r="I94" s="24">
        <f>IF(A94="","",MAXIFS(Shifts!$N$5:$N$404,Shifts!$J$5:$J$404,A94))</f>
        <v/>
      </c>
      <c r="J94" s="26">
        <f>IF(A94="","",SUMIFS(Shifts!$M$5:$M$404,Shifts!$J$5:$J$404,A94,Shifts!$P$5:$P$404,1))</f>
        <v/>
      </c>
      <c r="K94" s="26">
        <f>IF(OR(A94="",D94=0),"",ROUND((F94+H94)*0.5*J94/D94,2))</f>
        <v/>
      </c>
      <c r="L94" s="19">
        <f>IF(A94="","",TRIM(IF(F94+H94&gt;0,"Over 40 h in a week. ","")&amp;IF(I94&gt;12,"Day over 12 h (Colorado overtime, California double time). ",IF(I94&gt;8,"Day over 8 h (daily overtime in CA, AK, NV). ",""))))</f>
        <v/>
      </c>
    </row>
    <row r="95">
      <c r="A95" s="35">
        <f>IF(Roster!A93="","",Roster!A93)</f>
        <v/>
      </c>
      <c r="B95" s="19">
        <f>IF(A95="","",Roster!B93&amp;"")</f>
        <v/>
      </c>
      <c r="C95" s="18">
        <f>IF(A95="","",COUNTIFS(Shifts!$J$5:$J$404,A95,Shifts!$P$5:$P$404,1))</f>
        <v/>
      </c>
      <c r="D95" s="24">
        <f>IF(A95="","",SUMIFS(Shifts!$I$5:$I$404,Shifts!$J$5:$J$404,A95,Shifts!$P$5:$P$404,1))</f>
        <v/>
      </c>
      <c r="E95" s="24">
        <f>IF(A95="","",SUMIFS(Shifts!$I$5:$I$404,Shifts!$J$5:$J$404,A95,Shifts!$P$5:$P$404,1,Shifts!$A$5:$A$404,"&gt;="&amp;$C$3,Shifts!$A$5:$A$404,"&lt;"&amp;($C$3+7)))</f>
        <v/>
      </c>
      <c r="F95" s="24">
        <f>IF(A95="","",MAX(0,E95-40))</f>
        <v/>
      </c>
      <c r="G95" s="24">
        <f>IF(A95="","",SUMIFS(Shifts!$I$5:$I$404,Shifts!$J$5:$J$404,A95,Shifts!$P$5:$P$404,1,Shifts!$A$5:$A$404,"&gt;="&amp;($C$3+7),Shifts!$A$5:$A$404,"&lt;"&amp;($C$3+14)))</f>
        <v/>
      </c>
      <c r="H95" s="24">
        <f>IF(A95="","",MAX(0,G95-40))</f>
        <v/>
      </c>
      <c r="I95" s="24">
        <f>IF(A95="","",MAXIFS(Shifts!$N$5:$N$404,Shifts!$J$5:$J$404,A95))</f>
        <v/>
      </c>
      <c r="J95" s="26">
        <f>IF(A95="","",SUMIFS(Shifts!$M$5:$M$404,Shifts!$J$5:$J$404,A95,Shifts!$P$5:$P$404,1))</f>
        <v/>
      </c>
      <c r="K95" s="26">
        <f>IF(OR(A95="",D95=0),"",ROUND((F95+H95)*0.5*J95/D95,2))</f>
        <v/>
      </c>
      <c r="L95" s="19">
        <f>IF(A95="","",TRIM(IF(F95+H95&gt;0,"Over 40 h in a week. ","")&amp;IF(I95&gt;12,"Day over 12 h (Colorado overtime, California double time). ",IF(I95&gt;8,"Day over 8 h (daily overtime in CA, AK, NV). ",""))))</f>
        <v/>
      </c>
    </row>
    <row r="96">
      <c r="A96" s="35">
        <f>IF(Roster!A94="","",Roster!A94)</f>
        <v/>
      </c>
      <c r="B96" s="19">
        <f>IF(A96="","",Roster!B94&amp;"")</f>
        <v/>
      </c>
      <c r="C96" s="18">
        <f>IF(A96="","",COUNTIFS(Shifts!$J$5:$J$404,A96,Shifts!$P$5:$P$404,1))</f>
        <v/>
      </c>
      <c r="D96" s="24">
        <f>IF(A96="","",SUMIFS(Shifts!$I$5:$I$404,Shifts!$J$5:$J$404,A96,Shifts!$P$5:$P$404,1))</f>
        <v/>
      </c>
      <c r="E96" s="24">
        <f>IF(A96="","",SUMIFS(Shifts!$I$5:$I$404,Shifts!$J$5:$J$404,A96,Shifts!$P$5:$P$404,1,Shifts!$A$5:$A$404,"&gt;="&amp;$C$3,Shifts!$A$5:$A$404,"&lt;"&amp;($C$3+7)))</f>
        <v/>
      </c>
      <c r="F96" s="24">
        <f>IF(A96="","",MAX(0,E96-40))</f>
        <v/>
      </c>
      <c r="G96" s="24">
        <f>IF(A96="","",SUMIFS(Shifts!$I$5:$I$404,Shifts!$J$5:$J$404,A96,Shifts!$P$5:$P$404,1,Shifts!$A$5:$A$404,"&gt;="&amp;($C$3+7),Shifts!$A$5:$A$404,"&lt;"&amp;($C$3+14)))</f>
        <v/>
      </c>
      <c r="H96" s="24">
        <f>IF(A96="","",MAX(0,G96-40))</f>
        <v/>
      </c>
      <c r="I96" s="24">
        <f>IF(A96="","",MAXIFS(Shifts!$N$5:$N$404,Shifts!$J$5:$J$404,A96))</f>
        <v/>
      </c>
      <c r="J96" s="26">
        <f>IF(A96="","",SUMIFS(Shifts!$M$5:$M$404,Shifts!$J$5:$J$404,A96,Shifts!$P$5:$P$404,1))</f>
        <v/>
      </c>
      <c r="K96" s="26">
        <f>IF(OR(A96="",D96=0),"",ROUND((F96+H96)*0.5*J96/D96,2))</f>
        <v/>
      </c>
      <c r="L96" s="19">
        <f>IF(A96="","",TRIM(IF(F96+H96&gt;0,"Over 40 h in a week. ","")&amp;IF(I96&gt;12,"Day over 12 h (Colorado overtime, California double time). ",IF(I96&gt;8,"Day over 8 h (daily overtime in CA, AK, NV). ",""))))</f>
        <v/>
      </c>
    </row>
    <row r="97">
      <c r="A97" s="35">
        <f>IF(Roster!A95="","",Roster!A95)</f>
        <v/>
      </c>
      <c r="B97" s="19">
        <f>IF(A97="","",Roster!B95&amp;"")</f>
        <v/>
      </c>
      <c r="C97" s="18">
        <f>IF(A97="","",COUNTIFS(Shifts!$J$5:$J$404,A97,Shifts!$P$5:$P$404,1))</f>
        <v/>
      </c>
      <c r="D97" s="24">
        <f>IF(A97="","",SUMIFS(Shifts!$I$5:$I$404,Shifts!$J$5:$J$404,A97,Shifts!$P$5:$P$404,1))</f>
        <v/>
      </c>
      <c r="E97" s="24">
        <f>IF(A97="","",SUMIFS(Shifts!$I$5:$I$404,Shifts!$J$5:$J$404,A97,Shifts!$P$5:$P$404,1,Shifts!$A$5:$A$404,"&gt;="&amp;$C$3,Shifts!$A$5:$A$404,"&lt;"&amp;($C$3+7)))</f>
        <v/>
      </c>
      <c r="F97" s="24">
        <f>IF(A97="","",MAX(0,E97-40))</f>
        <v/>
      </c>
      <c r="G97" s="24">
        <f>IF(A97="","",SUMIFS(Shifts!$I$5:$I$404,Shifts!$J$5:$J$404,A97,Shifts!$P$5:$P$404,1,Shifts!$A$5:$A$404,"&gt;="&amp;($C$3+7),Shifts!$A$5:$A$404,"&lt;"&amp;($C$3+14)))</f>
        <v/>
      </c>
      <c r="H97" s="24">
        <f>IF(A97="","",MAX(0,G97-40))</f>
        <v/>
      </c>
      <c r="I97" s="24">
        <f>IF(A97="","",MAXIFS(Shifts!$N$5:$N$404,Shifts!$J$5:$J$404,A97))</f>
        <v/>
      </c>
      <c r="J97" s="26">
        <f>IF(A97="","",SUMIFS(Shifts!$M$5:$M$404,Shifts!$J$5:$J$404,A97,Shifts!$P$5:$P$404,1))</f>
        <v/>
      </c>
      <c r="K97" s="26">
        <f>IF(OR(A97="",D97=0),"",ROUND((F97+H97)*0.5*J97/D97,2))</f>
        <v/>
      </c>
      <c r="L97" s="19">
        <f>IF(A97="","",TRIM(IF(F97+H97&gt;0,"Over 40 h in a week. ","")&amp;IF(I97&gt;12,"Day over 12 h (Colorado overtime, California double time). ",IF(I97&gt;8,"Day over 8 h (daily overtime in CA, AK, NV). ",""))))</f>
        <v/>
      </c>
    </row>
    <row r="98">
      <c r="A98" s="35">
        <f>IF(Roster!A96="","",Roster!A96)</f>
        <v/>
      </c>
      <c r="B98" s="19">
        <f>IF(A98="","",Roster!B96&amp;"")</f>
        <v/>
      </c>
      <c r="C98" s="18">
        <f>IF(A98="","",COUNTIFS(Shifts!$J$5:$J$404,A98,Shifts!$P$5:$P$404,1))</f>
        <v/>
      </c>
      <c r="D98" s="24">
        <f>IF(A98="","",SUMIFS(Shifts!$I$5:$I$404,Shifts!$J$5:$J$404,A98,Shifts!$P$5:$P$404,1))</f>
        <v/>
      </c>
      <c r="E98" s="24">
        <f>IF(A98="","",SUMIFS(Shifts!$I$5:$I$404,Shifts!$J$5:$J$404,A98,Shifts!$P$5:$P$404,1,Shifts!$A$5:$A$404,"&gt;="&amp;$C$3,Shifts!$A$5:$A$404,"&lt;"&amp;($C$3+7)))</f>
        <v/>
      </c>
      <c r="F98" s="24">
        <f>IF(A98="","",MAX(0,E98-40))</f>
        <v/>
      </c>
      <c r="G98" s="24">
        <f>IF(A98="","",SUMIFS(Shifts!$I$5:$I$404,Shifts!$J$5:$J$404,A98,Shifts!$P$5:$P$404,1,Shifts!$A$5:$A$404,"&gt;="&amp;($C$3+7),Shifts!$A$5:$A$404,"&lt;"&amp;($C$3+14)))</f>
        <v/>
      </c>
      <c r="H98" s="24">
        <f>IF(A98="","",MAX(0,G98-40))</f>
        <v/>
      </c>
      <c r="I98" s="24">
        <f>IF(A98="","",MAXIFS(Shifts!$N$5:$N$404,Shifts!$J$5:$J$404,A98))</f>
        <v/>
      </c>
      <c r="J98" s="26">
        <f>IF(A98="","",SUMIFS(Shifts!$M$5:$M$404,Shifts!$J$5:$J$404,A98,Shifts!$P$5:$P$404,1))</f>
        <v/>
      </c>
      <c r="K98" s="26">
        <f>IF(OR(A98="",D98=0),"",ROUND((F98+H98)*0.5*J98/D98,2))</f>
        <v/>
      </c>
      <c r="L98" s="19">
        <f>IF(A98="","",TRIM(IF(F98+H98&gt;0,"Over 40 h in a week. ","")&amp;IF(I98&gt;12,"Day over 12 h (Colorado overtime, California double time). ",IF(I98&gt;8,"Day over 8 h (daily overtime in CA, AK, NV). ",""))))</f>
        <v/>
      </c>
    </row>
    <row r="99">
      <c r="A99" s="35">
        <f>IF(Roster!A97="","",Roster!A97)</f>
        <v/>
      </c>
      <c r="B99" s="19">
        <f>IF(A99="","",Roster!B97&amp;"")</f>
        <v/>
      </c>
      <c r="C99" s="18">
        <f>IF(A99="","",COUNTIFS(Shifts!$J$5:$J$404,A99,Shifts!$P$5:$P$404,1))</f>
        <v/>
      </c>
      <c r="D99" s="24">
        <f>IF(A99="","",SUMIFS(Shifts!$I$5:$I$404,Shifts!$J$5:$J$404,A99,Shifts!$P$5:$P$404,1))</f>
        <v/>
      </c>
      <c r="E99" s="24">
        <f>IF(A99="","",SUMIFS(Shifts!$I$5:$I$404,Shifts!$J$5:$J$404,A99,Shifts!$P$5:$P$404,1,Shifts!$A$5:$A$404,"&gt;="&amp;$C$3,Shifts!$A$5:$A$404,"&lt;"&amp;($C$3+7)))</f>
        <v/>
      </c>
      <c r="F99" s="24">
        <f>IF(A99="","",MAX(0,E99-40))</f>
        <v/>
      </c>
      <c r="G99" s="24">
        <f>IF(A99="","",SUMIFS(Shifts!$I$5:$I$404,Shifts!$J$5:$J$404,A99,Shifts!$P$5:$P$404,1,Shifts!$A$5:$A$404,"&gt;="&amp;($C$3+7),Shifts!$A$5:$A$404,"&lt;"&amp;($C$3+14)))</f>
        <v/>
      </c>
      <c r="H99" s="24">
        <f>IF(A99="","",MAX(0,G99-40))</f>
        <v/>
      </c>
      <c r="I99" s="24">
        <f>IF(A99="","",MAXIFS(Shifts!$N$5:$N$404,Shifts!$J$5:$J$404,A99))</f>
        <v/>
      </c>
      <c r="J99" s="26">
        <f>IF(A99="","",SUMIFS(Shifts!$M$5:$M$404,Shifts!$J$5:$J$404,A99,Shifts!$P$5:$P$404,1))</f>
        <v/>
      </c>
      <c r="K99" s="26">
        <f>IF(OR(A99="",D99=0),"",ROUND((F99+H99)*0.5*J99/D99,2))</f>
        <v/>
      </c>
      <c r="L99" s="19">
        <f>IF(A99="","",TRIM(IF(F99+H99&gt;0,"Over 40 h in a week. ","")&amp;IF(I99&gt;12,"Day over 12 h (Colorado overtime, California double time). ",IF(I99&gt;8,"Day over 8 h (daily overtime in CA, AK, NV). ",""))))</f>
        <v/>
      </c>
    </row>
    <row r="100">
      <c r="A100" s="35">
        <f>IF(Roster!A98="","",Roster!A98)</f>
        <v/>
      </c>
      <c r="B100" s="19">
        <f>IF(A100="","",Roster!B98&amp;"")</f>
        <v/>
      </c>
      <c r="C100" s="18">
        <f>IF(A100="","",COUNTIFS(Shifts!$J$5:$J$404,A100,Shifts!$P$5:$P$404,1))</f>
        <v/>
      </c>
      <c r="D100" s="24">
        <f>IF(A100="","",SUMIFS(Shifts!$I$5:$I$404,Shifts!$J$5:$J$404,A100,Shifts!$P$5:$P$404,1))</f>
        <v/>
      </c>
      <c r="E100" s="24">
        <f>IF(A100="","",SUMIFS(Shifts!$I$5:$I$404,Shifts!$J$5:$J$404,A100,Shifts!$P$5:$P$404,1,Shifts!$A$5:$A$404,"&gt;="&amp;$C$3,Shifts!$A$5:$A$404,"&lt;"&amp;($C$3+7)))</f>
        <v/>
      </c>
      <c r="F100" s="24">
        <f>IF(A100="","",MAX(0,E100-40))</f>
        <v/>
      </c>
      <c r="G100" s="24">
        <f>IF(A100="","",SUMIFS(Shifts!$I$5:$I$404,Shifts!$J$5:$J$404,A100,Shifts!$P$5:$P$404,1,Shifts!$A$5:$A$404,"&gt;="&amp;($C$3+7),Shifts!$A$5:$A$404,"&lt;"&amp;($C$3+14)))</f>
        <v/>
      </c>
      <c r="H100" s="24">
        <f>IF(A100="","",MAX(0,G100-40))</f>
        <v/>
      </c>
      <c r="I100" s="24">
        <f>IF(A100="","",MAXIFS(Shifts!$N$5:$N$404,Shifts!$J$5:$J$404,A100))</f>
        <v/>
      </c>
      <c r="J100" s="26">
        <f>IF(A100="","",SUMIFS(Shifts!$M$5:$M$404,Shifts!$J$5:$J$404,A100,Shifts!$P$5:$P$404,1))</f>
        <v/>
      </c>
      <c r="K100" s="26">
        <f>IF(OR(A100="",D100=0),"",ROUND((F100+H100)*0.5*J100/D100,2))</f>
        <v/>
      </c>
      <c r="L100" s="19">
        <f>IF(A100="","",TRIM(IF(F100+H100&gt;0,"Over 40 h in a week. ","")&amp;IF(I100&gt;12,"Day over 12 h (Colorado overtime, California double time). ",IF(I100&gt;8,"Day over 8 h (daily overtime in CA, AK, NV). ",""))))</f>
        <v/>
      </c>
    </row>
    <row r="101">
      <c r="A101" s="35">
        <f>IF(Roster!A99="","",Roster!A99)</f>
        <v/>
      </c>
      <c r="B101" s="19">
        <f>IF(A101="","",Roster!B99&amp;"")</f>
        <v/>
      </c>
      <c r="C101" s="18">
        <f>IF(A101="","",COUNTIFS(Shifts!$J$5:$J$404,A101,Shifts!$P$5:$P$404,1))</f>
        <v/>
      </c>
      <c r="D101" s="24">
        <f>IF(A101="","",SUMIFS(Shifts!$I$5:$I$404,Shifts!$J$5:$J$404,A101,Shifts!$P$5:$P$404,1))</f>
        <v/>
      </c>
      <c r="E101" s="24">
        <f>IF(A101="","",SUMIFS(Shifts!$I$5:$I$404,Shifts!$J$5:$J$404,A101,Shifts!$P$5:$P$404,1,Shifts!$A$5:$A$404,"&gt;="&amp;$C$3,Shifts!$A$5:$A$404,"&lt;"&amp;($C$3+7)))</f>
        <v/>
      </c>
      <c r="F101" s="24">
        <f>IF(A101="","",MAX(0,E101-40))</f>
        <v/>
      </c>
      <c r="G101" s="24">
        <f>IF(A101="","",SUMIFS(Shifts!$I$5:$I$404,Shifts!$J$5:$J$404,A101,Shifts!$P$5:$P$404,1,Shifts!$A$5:$A$404,"&gt;="&amp;($C$3+7),Shifts!$A$5:$A$404,"&lt;"&amp;($C$3+14)))</f>
        <v/>
      </c>
      <c r="H101" s="24">
        <f>IF(A101="","",MAX(0,G101-40))</f>
        <v/>
      </c>
      <c r="I101" s="24">
        <f>IF(A101="","",MAXIFS(Shifts!$N$5:$N$404,Shifts!$J$5:$J$404,A101))</f>
        <v/>
      </c>
      <c r="J101" s="26">
        <f>IF(A101="","",SUMIFS(Shifts!$M$5:$M$404,Shifts!$J$5:$J$404,A101,Shifts!$P$5:$P$404,1))</f>
        <v/>
      </c>
      <c r="K101" s="26">
        <f>IF(OR(A101="",D101=0),"",ROUND((F101+H101)*0.5*J101/D101,2))</f>
        <v/>
      </c>
      <c r="L101" s="19">
        <f>IF(A101="","",TRIM(IF(F101+H101&gt;0,"Over 40 h in a week. ","")&amp;IF(I101&gt;12,"Day over 12 h (Colorado overtime, California double time). ",IF(I101&gt;8,"Day over 8 h (daily overtime in CA, AK, NV). ",""))))</f>
        <v/>
      </c>
    </row>
    <row r="102">
      <c r="A102" s="35">
        <f>IF(Roster!A100="","",Roster!A100)</f>
        <v/>
      </c>
      <c r="B102" s="19">
        <f>IF(A102="","",Roster!B100&amp;"")</f>
        <v/>
      </c>
      <c r="C102" s="18">
        <f>IF(A102="","",COUNTIFS(Shifts!$J$5:$J$404,A102,Shifts!$P$5:$P$404,1))</f>
        <v/>
      </c>
      <c r="D102" s="24">
        <f>IF(A102="","",SUMIFS(Shifts!$I$5:$I$404,Shifts!$J$5:$J$404,A102,Shifts!$P$5:$P$404,1))</f>
        <v/>
      </c>
      <c r="E102" s="24">
        <f>IF(A102="","",SUMIFS(Shifts!$I$5:$I$404,Shifts!$J$5:$J$404,A102,Shifts!$P$5:$P$404,1,Shifts!$A$5:$A$404,"&gt;="&amp;$C$3,Shifts!$A$5:$A$404,"&lt;"&amp;($C$3+7)))</f>
        <v/>
      </c>
      <c r="F102" s="24">
        <f>IF(A102="","",MAX(0,E102-40))</f>
        <v/>
      </c>
      <c r="G102" s="24">
        <f>IF(A102="","",SUMIFS(Shifts!$I$5:$I$404,Shifts!$J$5:$J$404,A102,Shifts!$P$5:$P$404,1,Shifts!$A$5:$A$404,"&gt;="&amp;($C$3+7),Shifts!$A$5:$A$404,"&lt;"&amp;($C$3+14)))</f>
        <v/>
      </c>
      <c r="H102" s="24">
        <f>IF(A102="","",MAX(0,G102-40))</f>
        <v/>
      </c>
      <c r="I102" s="24">
        <f>IF(A102="","",MAXIFS(Shifts!$N$5:$N$404,Shifts!$J$5:$J$404,A102))</f>
        <v/>
      </c>
      <c r="J102" s="26">
        <f>IF(A102="","",SUMIFS(Shifts!$M$5:$M$404,Shifts!$J$5:$J$404,A102,Shifts!$P$5:$P$404,1))</f>
        <v/>
      </c>
      <c r="K102" s="26">
        <f>IF(OR(A102="",D102=0),"",ROUND((F102+H102)*0.5*J102/D102,2))</f>
        <v/>
      </c>
      <c r="L102" s="19">
        <f>IF(A102="","",TRIM(IF(F102+H102&gt;0,"Over 40 h in a week. ","")&amp;IF(I102&gt;12,"Day over 12 h (Colorado overtime, California double time). ",IF(I102&gt;8,"Day over 8 h (daily overtime in CA, AK, NV). ",""))))</f>
        <v/>
      </c>
    </row>
    <row r="103">
      <c r="A103" s="35">
        <f>IF(Roster!A101="","",Roster!A101)</f>
        <v/>
      </c>
      <c r="B103" s="19">
        <f>IF(A103="","",Roster!B101&amp;"")</f>
        <v/>
      </c>
      <c r="C103" s="18">
        <f>IF(A103="","",COUNTIFS(Shifts!$J$5:$J$404,A103,Shifts!$P$5:$P$404,1))</f>
        <v/>
      </c>
      <c r="D103" s="24">
        <f>IF(A103="","",SUMIFS(Shifts!$I$5:$I$404,Shifts!$J$5:$J$404,A103,Shifts!$P$5:$P$404,1))</f>
        <v/>
      </c>
      <c r="E103" s="24">
        <f>IF(A103="","",SUMIFS(Shifts!$I$5:$I$404,Shifts!$J$5:$J$404,A103,Shifts!$P$5:$P$404,1,Shifts!$A$5:$A$404,"&gt;="&amp;$C$3,Shifts!$A$5:$A$404,"&lt;"&amp;($C$3+7)))</f>
        <v/>
      </c>
      <c r="F103" s="24">
        <f>IF(A103="","",MAX(0,E103-40))</f>
        <v/>
      </c>
      <c r="G103" s="24">
        <f>IF(A103="","",SUMIFS(Shifts!$I$5:$I$404,Shifts!$J$5:$J$404,A103,Shifts!$P$5:$P$404,1,Shifts!$A$5:$A$404,"&gt;="&amp;($C$3+7),Shifts!$A$5:$A$404,"&lt;"&amp;($C$3+14)))</f>
        <v/>
      </c>
      <c r="H103" s="24">
        <f>IF(A103="","",MAX(0,G103-40))</f>
        <v/>
      </c>
      <c r="I103" s="24">
        <f>IF(A103="","",MAXIFS(Shifts!$N$5:$N$404,Shifts!$J$5:$J$404,A103))</f>
        <v/>
      </c>
      <c r="J103" s="26">
        <f>IF(A103="","",SUMIFS(Shifts!$M$5:$M$404,Shifts!$J$5:$J$404,A103,Shifts!$P$5:$P$404,1))</f>
        <v/>
      </c>
      <c r="K103" s="26">
        <f>IF(OR(A103="",D103=0),"",ROUND((F103+H103)*0.5*J103/D103,2))</f>
        <v/>
      </c>
      <c r="L103" s="19">
        <f>IF(A103="","",TRIM(IF(F103+H103&gt;0,"Over 40 h in a week. ","")&amp;IF(I103&gt;12,"Day over 12 h (Colorado overtime, California double time). ",IF(I103&gt;8,"Day over 8 h (daily overtime in CA, AK, NV). ",""))))</f>
        <v/>
      </c>
    </row>
    <row r="104">
      <c r="A104" s="35">
        <f>IF(Roster!A102="","",Roster!A102)</f>
        <v/>
      </c>
      <c r="B104" s="19">
        <f>IF(A104="","",Roster!B102&amp;"")</f>
        <v/>
      </c>
      <c r="C104" s="18">
        <f>IF(A104="","",COUNTIFS(Shifts!$J$5:$J$404,A104,Shifts!$P$5:$P$404,1))</f>
        <v/>
      </c>
      <c r="D104" s="24">
        <f>IF(A104="","",SUMIFS(Shifts!$I$5:$I$404,Shifts!$J$5:$J$404,A104,Shifts!$P$5:$P$404,1))</f>
        <v/>
      </c>
      <c r="E104" s="24">
        <f>IF(A104="","",SUMIFS(Shifts!$I$5:$I$404,Shifts!$J$5:$J$404,A104,Shifts!$P$5:$P$404,1,Shifts!$A$5:$A$404,"&gt;="&amp;$C$3,Shifts!$A$5:$A$404,"&lt;"&amp;($C$3+7)))</f>
        <v/>
      </c>
      <c r="F104" s="24">
        <f>IF(A104="","",MAX(0,E104-40))</f>
        <v/>
      </c>
      <c r="G104" s="24">
        <f>IF(A104="","",SUMIFS(Shifts!$I$5:$I$404,Shifts!$J$5:$J$404,A104,Shifts!$P$5:$P$404,1,Shifts!$A$5:$A$404,"&gt;="&amp;($C$3+7),Shifts!$A$5:$A$404,"&lt;"&amp;($C$3+14)))</f>
        <v/>
      </c>
      <c r="H104" s="24">
        <f>IF(A104="","",MAX(0,G104-40))</f>
        <v/>
      </c>
      <c r="I104" s="24">
        <f>IF(A104="","",MAXIFS(Shifts!$N$5:$N$404,Shifts!$J$5:$J$404,A104))</f>
        <v/>
      </c>
      <c r="J104" s="26">
        <f>IF(A104="","",SUMIFS(Shifts!$M$5:$M$404,Shifts!$J$5:$J$404,A104,Shifts!$P$5:$P$404,1))</f>
        <v/>
      </c>
      <c r="K104" s="26">
        <f>IF(OR(A104="",D104=0),"",ROUND((F104+H104)*0.5*J104/D104,2))</f>
        <v/>
      </c>
      <c r="L104" s="19">
        <f>IF(A104="","",TRIM(IF(F104+H104&gt;0,"Over 40 h in a week. ","")&amp;IF(I104&gt;12,"Day over 12 h (Colorado overtime, California double time). ",IF(I104&gt;8,"Day over 8 h (daily overtime in CA, AK, NV). ",""))))</f>
        <v/>
      </c>
    </row>
    <row r="105">
      <c r="A105" s="35">
        <f>IF(Roster!A103="","",Roster!A103)</f>
        <v/>
      </c>
      <c r="B105" s="19">
        <f>IF(A105="","",Roster!B103&amp;"")</f>
        <v/>
      </c>
      <c r="C105" s="18">
        <f>IF(A105="","",COUNTIFS(Shifts!$J$5:$J$404,A105,Shifts!$P$5:$P$404,1))</f>
        <v/>
      </c>
      <c r="D105" s="24">
        <f>IF(A105="","",SUMIFS(Shifts!$I$5:$I$404,Shifts!$J$5:$J$404,A105,Shifts!$P$5:$P$404,1))</f>
        <v/>
      </c>
      <c r="E105" s="24">
        <f>IF(A105="","",SUMIFS(Shifts!$I$5:$I$404,Shifts!$J$5:$J$404,A105,Shifts!$P$5:$P$404,1,Shifts!$A$5:$A$404,"&gt;="&amp;$C$3,Shifts!$A$5:$A$404,"&lt;"&amp;($C$3+7)))</f>
        <v/>
      </c>
      <c r="F105" s="24">
        <f>IF(A105="","",MAX(0,E105-40))</f>
        <v/>
      </c>
      <c r="G105" s="24">
        <f>IF(A105="","",SUMIFS(Shifts!$I$5:$I$404,Shifts!$J$5:$J$404,A105,Shifts!$P$5:$P$404,1,Shifts!$A$5:$A$404,"&gt;="&amp;($C$3+7),Shifts!$A$5:$A$404,"&lt;"&amp;($C$3+14)))</f>
        <v/>
      </c>
      <c r="H105" s="24">
        <f>IF(A105="","",MAX(0,G105-40))</f>
        <v/>
      </c>
      <c r="I105" s="24">
        <f>IF(A105="","",MAXIFS(Shifts!$N$5:$N$404,Shifts!$J$5:$J$404,A105))</f>
        <v/>
      </c>
      <c r="J105" s="26">
        <f>IF(A105="","",SUMIFS(Shifts!$M$5:$M$404,Shifts!$J$5:$J$404,A105,Shifts!$P$5:$P$404,1))</f>
        <v/>
      </c>
      <c r="K105" s="26">
        <f>IF(OR(A105="",D105=0),"",ROUND((F105+H105)*0.5*J105/D105,2))</f>
        <v/>
      </c>
      <c r="L105" s="19">
        <f>IF(A105="","",TRIM(IF(F105+H105&gt;0,"Over 40 h in a week. ","")&amp;IF(I105&gt;12,"Day over 12 h (Colorado overtime, California double time). ",IF(I105&gt;8,"Day over 8 h (daily overtime in CA, AK, NV). ",""))))</f>
        <v/>
      </c>
    </row>
    <row r="106">
      <c r="A106" s="35">
        <f>IF(Roster!A104="","",Roster!A104)</f>
        <v/>
      </c>
      <c r="B106" s="19">
        <f>IF(A106="","",Roster!B104&amp;"")</f>
        <v/>
      </c>
      <c r="C106" s="18">
        <f>IF(A106="","",COUNTIFS(Shifts!$J$5:$J$404,A106,Shifts!$P$5:$P$404,1))</f>
        <v/>
      </c>
      <c r="D106" s="24">
        <f>IF(A106="","",SUMIFS(Shifts!$I$5:$I$404,Shifts!$J$5:$J$404,A106,Shifts!$P$5:$P$404,1))</f>
        <v/>
      </c>
      <c r="E106" s="24">
        <f>IF(A106="","",SUMIFS(Shifts!$I$5:$I$404,Shifts!$J$5:$J$404,A106,Shifts!$P$5:$P$404,1,Shifts!$A$5:$A$404,"&gt;="&amp;$C$3,Shifts!$A$5:$A$404,"&lt;"&amp;($C$3+7)))</f>
        <v/>
      </c>
      <c r="F106" s="24">
        <f>IF(A106="","",MAX(0,E106-40))</f>
        <v/>
      </c>
      <c r="G106" s="24">
        <f>IF(A106="","",SUMIFS(Shifts!$I$5:$I$404,Shifts!$J$5:$J$404,A106,Shifts!$P$5:$P$404,1,Shifts!$A$5:$A$404,"&gt;="&amp;($C$3+7),Shifts!$A$5:$A$404,"&lt;"&amp;($C$3+14)))</f>
        <v/>
      </c>
      <c r="H106" s="24">
        <f>IF(A106="","",MAX(0,G106-40))</f>
        <v/>
      </c>
      <c r="I106" s="24">
        <f>IF(A106="","",MAXIFS(Shifts!$N$5:$N$404,Shifts!$J$5:$J$404,A106))</f>
        <v/>
      </c>
      <c r="J106" s="26">
        <f>IF(A106="","",SUMIFS(Shifts!$M$5:$M$404,Shifts!$J$5:$J$404,A106,Shifts!$P$5:$P$404,1))</f>
        <v/>
      </c>
      <c r="K106" s="26">
        <f>IF(OR(A106="",D106=0),"",ROUND((F106+H106)*0.5*J106/D106,2))</f>
        <v/>
      </c>
      <c r="L106" s="19">
        <f>IF(A106="","",TRIM(IF(F106+H106&gt;0,"Over 40 h in a week. ","")&amp;IF(I106&gt;12,"Day over 12 h (Colorado overtime, California double time). ",IF(I106&gt;8,"Day over 8 h (daily overtime in CA, AK, NV). ",""))))</f>
        <v/>
      </c>
    </row>
    <row r="107">
      <c r="A107" s="35">
        <f>IF(Roster!A105="","",Roster!A105)</f>
        <v/>
      </c>
      <c r="B107" s="19">
        <f>IF(A107="","",Roster!B105&amp;"")</f>
        <v/>
      </c>
      <c r="C107" s="18">
        <f>IF(A107="","",COUNTIFS(Shifts!$J$5:$J$404,A107,Shifts!$P$5:$P$404,1))</f>
        <v/>
      </c>
      <c r="D107" s="24">
        <f>IF(A107="","",SUMIFS(Shifts!$I$5:$I$404,Shifts!$J$5:$J$404,A107,Shifts!$P$5:$P$404,1))</f>
        <v/>
      </c>
      <c r="E107" s="24">
        <f>IF(A107="","",SUMIFS(Shifts!$I$5:$I$404,Shifts!$J$5:$J$404,A107,Shifts!$P$5:$P$404,1,Shifts!$A$5:$A$404,"&gt;="&amp;$C$3,Shifts!$A$5:$A$404,"&lt;"&amp;($C$3+7)))</f>
        <v/>
      </c>
      <c r="F107" s="24">
        <f>IF(A107="","",MAX(0,E107-40))</f>
        <v/>
      </c>
      <c r="G107" s="24">
        <f>IF(A107="","",SUMIFS(Shifts!$I$5:$I$404,Shifts!$J$5:$J$404,A107,Shifts!$P$5:$P$404,1,Shifts!$A$5:$A$404,"&gt;="&amp;($C$3+7),Shifts!$A$5:$A$404,"&lt;"&amp;($C$3+14)))</f>
        <v/>
      </c>
      <c r="H107" s="24">
        <f>IF(A107="","",MAX(0,G107-40))</f>
        <v/>
      </c>
      <c r="I107" s="24">
        <f>IF(A107="","",MAXIFS(Shifts!$N$5:$N$404,Shifts!$J$5:$J$404,A107))</f>
        <v/>
      </c>
      <c r="J107" s="26">
        <f>IF(A107="","",SUMIFS(Shifts!$M$5:$M$404,Shifts!$J$5:$J$404,A107,Shifts!$P$5:$P$404,1))</f>
        <v/>
      </c>
      <c r="K107" s="26">
        <f>IF(OR(A107="",D107=0),"",ROUND((F107+H107)*0.5*J107/D107,2))</f>
        <v/>
      </c>
      <c r="L107" s="19">
        <f>IF(A107="","",TRIM(IF(F107+H107&gt;0,"Over 40 h in a week. ","")&amp;IF(I107&gt;12,"Day over 12 h (Colorado overtime, California double time). ",IF(I107&gt;8,"Day over 8 h (daily overtime in CA, AK, NV). ",""))))</f>
        <v/>
      </c>
    </row>
    <row r="108">
      <c r="A108" s="35">
        <f>IF(Roster!A106="","",Roster!A106)</f>
        <v/>
      </c>
      <c r="B108" s="19">
        <f>IF(A108="","",Roster!B106&amp;"")</f>
        <v/>
      </c>
      <c r="C108" s="18">
        <f>IF(A108="","",COUNTIFS(Shifts!$J$5:$J$404,A108,Shifts!$P$5:$P$404,1))</f>
        <v/>
      </c>
      <c r="D108" s="24">
        <f>IF(A108="","",SUMIFS(Shifts!$I$5:$I$404,Shifts!$J$5:$J$404,A108,Shifts!$P$5:$P$404,1))</f>
        <v/>
      </c>
      <c r="E108" s="24">
        <f>IF(A108="","",SUMIFS(Shifts!$I$5:$I$404,Shifts!$J$5:$J$404,A108,Shifts!$P$5:$P$404,1,Shifts!$A$5:$A$404,"&gt;="&amp;$C$3,Shifts!$A$5:$A$404,"&lt;"&amp;($C$3+7)))</f>
        <v/>
      </c>
      <c r="F108" s="24">
        <f>IF(A108="","",MAX(0,E108-40))</f>
        <v/>
      </c>
      <c r="G108" s="24">
        <f>IF(A108="","",SUMIFS(Shifts!$I$5:$I$404,Shifts!$J$5:$J$404,A108,Shifts!$P$5:$P$404,1,Shifts!$A$5:$A$404,"&gt;="&amp;($C$3+7),Shifts!$A$5:$A$404,"&lt;"&amp;($C$3+14)))</f>
        <v/>
      </c>
      <c r="H108" s="24">
        <f>IF(A108="","",MAX(0,G108-40))</f>
        <v/>
      </c>
      <c r="I108" s="24">
        <f>IF(A108="","",MAXIFS(Shifts!$N$5:$N$404,Shifts!$J$5:$J$404,A108))</f>
        <v/>
      </c>
      <c r="J108" s="26">
        <f>IF(A108="","",SUMIFS(Shifts!$M$5:$M$404,Shifts!$J$5:$J$404,A108,Shifts!$P$5:$P$404,1))</f>
        <v/>
      </c>
      <c r="K108" s="26">
        <f>IF(OR(A108="",D108=0),"",ROUND((F108+H108)*0.5*J108/D108,2))</f>
        <v/>
      </c>
      <c r="L108" s="19">
        <f>IF(A108="","",TRIM(IF(F108+H108&gt;0,"Over 40 h in a week. ","")&amp;IF(I108&gt;12,"Day over 12 h (Colorado overtime, California double time). ",IF(I108&gt;8,"Day over 8 h (daily overtime in CA, AK, NV). ",""))))</f>
        <v/>
      </c>
    </row>
    <row r="109">
      <c r="A109" s="35">
        <f>IF(Roster!A107="","",Roster!A107)</f>
        <v/>
      </c>
      <c r="B109" s="19">
        <f>IF(A109="","",Roster!B107&amp;"")</f>
        <v/>
      </c>
      <c r="C109" s="18">
        <f>IF(A109="","",COUNTIFS(Shifts!$J$5:$J$404,A109,Shifts!$P$5:$P$404,1))</f>
        <v/>
      </c>
      <c r="D109" s="24">
        <f>IF(A109="","",SUMIFS(Shifts!$I$5:$I$404,Shifts!$J$5:$J$404,A109,Shifts!$P$5:$P$404,1))</f>
        <v/>
      </c>
      <c r="E109" s="24">
        <f>IF(A109="","",SUMIFS(Shifts!$I$5:$I$404,Shifts!$J$5:$J$404,A109,Shifts!$P$5:$P$404,1,Shifts!$A$5:$A$404,"&gt;="&amp;$C$3,Shifts!$A$5:$A$404,"&lt;"&amp;($C$3+7)))</f>
        <v/>
      </c>
      <c r="F109" s="24">
        <f>IF(A109="","",MAX(0,E109-40))</f>
        <v/>
      </c>
      <c r="G109" s="24">
        <f>IF(A109="","",SUMIFS(Shifts!$I$5:$I$404,Shifts!$J$5:$J$404,A109,Shifts!$P$5:$P$404,1,Shifts!$A$5:$A$404,"&gt;="&amp;($C$3+7),Shifts!$A$5:$A$404,"&lt;"&amp;($C$3+14)))</f>
        <v/>
      </c>
      <c r="H109" s="24">
        <f>IF(A109="","",MAX(0,G109-40))</f>
        <v/>
      </c>
      <c r="I109" s="24">
        <f>IF(A109="","",MAXIFS(Shifts!$N$5:$N$404,Shifts!$J$5:$J$404,A109))</f>
        <v/>
      </c>
      <c r="J109" s="26">
        <f>IF(A109="","",SUMIFS(Shifts!$M$5:$M$404,Shifts!$J$5:$J$404,A109,Shifts!$P$5:$P$404,1))</f>
        <v/>
      </c>
      <c r="K109" s="26">
        <f>IF(OR(A109="",D109=0),"",ROUND((F109+H109)*0.5*J109/D109,2))</f>
        <v/>
      </c>
      <c r="L109" s="19">
        <f>IF(A109="","",TRIM(IF(F109+H109&gt;0,"Over 40 h in a week. ","")&amp;IF(I109&gt;12,"Day over 12 h (Colorado overtime, California double time). ",IF(I109&gt;8,"Day over 8 h (daily overtime in CA, AK, NV). ",""))))</f>
        <v/>
      </c>
    </row>
    <row r="110">
      <c r="A110" s="35">
        <f>IF(Roster!A108="","",Roster!A108)</f>
        <v/>
      </c>
      <c r="B110" s="19">
        <f>IF(A110="","",Roster!B108&amp;"")</f>
        <v/>
      </c>
      <c r="C110" s="18">
        <f>IF(A110="","",COUNTIFS(Shifts!$J$5:$J$404,A110,Shifts!$P$5:$P$404,1))</f>
        <v/>
      </c>
      <c r="D110" s="24">
        <f>IF(A110="","",SUMIFS(Shifts!$I$5:$I$404,Shifts!$J$5:$J$404,A110,Shifts!$P$5:$P$404,1))</f>
        <v/>
      </c>
      <c r="E110" s="24">
        <f>IF(A110="","",SUMIFS(Shifts!$I$5:$I$404,Shifts!$J$5:$J$404,A110,Shifts!$P$5:$P$404,1,Shifts!$A$5:$A$404,"&gt;="&amp;$C$3,Shifts!$A$5:$A$404,"&lt;"&amp;($C$3+7)))</f>
        <v/>
      </c>
      <c r="F110" s="24">
        <f>IF(A110="","",MAX(0,E110-40))</f>
        <v/>
      </c>
      <c r="G110" s="24">
        <f>IF(A110="","",SUMIFS(Shifts!$I$5:$I$404,Shifts!$J$5:$J$404,A110,Shifts!$P$5:$P$404,1,Shifts!$A$5:$A$404,"&gt;="&amp;($C$3+7),Shifts!$A$5:$A$404,"&lt;"&amp;($C$3+14)))</f>
        <v/>
      </c>
      <c r="H110" s="24">
        <f>IF(A110="","",MAX(0,G110-40))</f>
        <v/>
      </c>
      <c r="I110" s="24">
        <f>IF(A110="","",MAXIFS(Shifts!$N$5:$N$404,Shifts!$J$5:$J$404,A110))</f>
        <v/>
      </c>
      <c r="J110" s="26">
        <f>IF(A110="","",SUMIFS(Shifts!$M$5:$M$404,Shifts!$J$5:$J$404,A110,Shifts!$P$5:$P$404,1))</f>
        <v/>
      </c>
      <c r="K110" s="26">
        <f>IF(OR(A110="",D110=0),"",ROUND((F110+H110)*0.5*J110/D110,2))</f>
        <v/>
      </c>
      <c r="L110" s="19">
        <f>IF(A110="","",TRIM(IF(F110+H110&gt;0,"Over 40 h in a week. ","")&amp;IF(I110&gt;12,"Day over 12 h (Colorado overtime, California double time). ",IF(I110&gt;8,"Day over 8 h (daily overtime in CA, AK, NV). ",""))))</f>
        <v/>
      </c>
    </row>
    <row r="111">
      <c r="A111" s="35">
        <f>IF(Roster!A109="","",Roster!A109)</f>
        <v/>
      </c>
      <c r="B111" s="19">
        <f>IF(A111="","",Roster!B109&amp;"")</f>
        <v/>
      </c>
      <c r="C111" s="18">
        <f>IF(A111="","",COUNTIFS(Shifts!$J$5:$J$404,A111,Shifts!$P$5:$P$404,1))</f>
        <v/>
      </c>
      <c r="D111" s="24">
        <f>IF(A111="","",SUMIFS(Shifts!$I$5:$I$404,Shifts!$J$5:$J$404,A111,Shifts!$P$5:$P$404,1))</f>
        <v/>
      </c>
      <c r="E111" s="24">
        <f>IF(A111="","",SUMIFS(Shifts!$I$5:$I$404,Shifts!$J$5:$J$404,A111,Shifts!$P$5:$P$404,1,Shifts!$A$5:$A$404,"&gt;="&amp;$C$3,Shifts!$A$5:$A$404,"&lt;"&amp;($C$3+7)))</f>
        <v/>
      </c>
      <c r="F111" s="24">
        <f>IF(A111="","",MAX(0,E111-40))</f>
        <v/>
      </c>
      <c r="G111" s="24">
        <f>IF(A111="","",SUMIFS(Shifts!$I$5:$I$404,Shifts!$J$5:$J$404,A111,Shifts!$P$5:$P$404,1,Shifts!$A$5:$A$404,"&gt;="&amp;($C$3+7),Shifts!$A$5:$A$404,"&lt;"&amp;($C$3+14)))</f>
        <v/>
      </c>
      <c r="H111" s="24">
        <f>IF(A111="","",MAX(0,G111-40))</f>
        <v/>
      </c>
      <c r="I111" s="24">
        <f>IF(A111="","",MAXIFS(Shifts!$N$5:$N$404,Shifts!$J$5:$J$404,A111))</f>
        <v/>
      </c>
      <c r="J111" s="26">
        <f>IF(A111="","",SUMIFS(Shifts!$M$5:$M$404,Shifts!$J$5:$J$404,A111,Shifts!$P$5:$P$404,1))</f>
        <v/>
      </c>
      <c r="K111" s="26">
        <f>IF(OR(A111="",D111=0),"",ROUND((F111+H111)*0.5*J111/D111,2))</f>
        <v/>
      </c>
      <c r="L111" s="19">
        <f>IF(A111="","",TRIM(IF(F111+H111&gt;0,"Over 40 h in a week. ","")&amp;IF(I111&gt;12,"Day over 12 h (Colorado overtime, California double time). ",IF(I111&gt;8,"Day over 8 h (daily overtime in CA, AK, NV). ",""))))</f>
        <v/>
      </c>
    </row>
    <row r="112">
      <c r="A112" s="35">
        <f>IF(Roster!A110="","",Roster!A110)</f>
        <v/>
      </c>
      <c r="B112" s="19">
        <f>IF(A112="","",Roster!B110&amp;"")</f>
        <v/>
      </c>
      <c r="C112" s="18">
        <f>IF(A112="","",COUNTIFS(Shifts!$J$5:$J$404,A112,Shifts!$P$5:$P$404,1))</f>
        <v/>
      </c>
      <c r="D112" s="24">
        <f>IF(A112="","",SUMIFS(Shifts!$I$5:$I$404,Shifts!$J$5:$J$404,A112,Shifts!$P$5:$P$404,1))</f>
        <v/>
      </c>
      <c r="E112" s="24">
        <f>IF(A112="","",SUMIFS(Shifts!$I$5:$I$404,Shifts!$J$5:$J$404,A112,Shifts!$P$5:$P$404,1,Shifts!$A$5:$A$404,"&gt;="&amp;$C$3,Shifts!$A$5:$A$404,"&lt;"&amp;($C$3+7)))</f>
        <v/>
      </c>
      <c r="F112" s="24">
        <f>IF(A112="","",MAX(0,E112-40))</f>
        <v/>
      </c>
      <c r="G112" s="24">
        <f>IF(A112="","",SUMIFS(Shifts!$I$5:$I$404,Shifts!$J$5:$J$404,A112,Shifts!$P$5:$P$404,1,Shifts!$A$5:$A$404,"&gt;="&amp;($C$3+7),Shifts!$A$5:$A$404,"&lt;"&amp;($C$3+14)))</f>
        <v/>
      </c>
      <c r="H112" s="24">
        <f>IF(A112="","",MAX(0,G112-40))</f>
        <v/>
      </c>
      <c r="I112" s="24">
        <f>IF(A112="","",MAXIFS(Shifts!$N$5:$N$404,Shifts!$J$5:$J$404,A112))</f>
        <v/>
      </c>
      <c r="J112" s="26">
        <f>IF(A112="","",SUMIFS(Shifts!$M$5:$M$404,Shifts!$J$5:$J$404,A112,Shifts!$P$5:$P$404,1))</f>
        <v/>
      </c>
      <c r="K112" s="26">
        <f>IF(OR(A112="",D112=0),"",ROUND((F112+H112)*0.5*J112/D112,2))</f>
        <v/>
      </c>
      <c r="L112" s="19">
        <f>IF(A112="","",TRIM(IF(F112+H112&gt;0,"Over 40 h in a week. ","")&amp;IF(I112&gt;12,"Day over 12 h (Colorado overtime, California double time). ",IF(I112&gt;8,"Day over 8 h (daily overtime in CA, AK, NV). ",""))))</f>
        <v/>
      </c>
    </row>
    <row r="113">
      <c r="A113" s="35">
        <f>IF(Roster!A111="","",Roster!A111)</f>
        <v/>
      </c>
      <c r="B113" s="19">
        <f>IF(A113="","",Roster!B111&amp;"")</f>
        <v/>
      </c>
      <c r="C113" s="18">
        <f>IF(A113="","",COUNTIFS(Shifts!$J$5:$J$404,A113,Shifts!$P$5:$P$404,1))</f>
        <v/>
      </c>
      <c r="D113" s="24">
        <f>IF(A113="","",SUMIFS(Shifts!$I$5:$I$404,Shifts!$J$5:$J$404,A113,Shifts!$P$5:$P$404,1))</f>
        <v/>
      </c>
      <c r="E113" s="24">
        <f>IF(A113="","",SUMIFS(Shifts!$I$5:$I$404,Shifts!$J$5:$J$404,A113,Shifts!$P$5:$P$404,1,Shifts!$A$5:$A$404,"&gt;="&amp;$C$3,Shifts!$A$5:$A$404,"&lt;"&amp;($C$3+7)))</f>
        <v/>
      </c>
      <c r="F113" s="24">
        <f>IF(A113="","",MAX(0,E113-40))</f>
        <v/>
      </c>
      <c r="G113" s="24">
        <f>IF(A113="","",SUMIFS(Shifts!$I$5:$I$404,Shifts!$J$5:$J$404,A113,Shifts!$P$5:$P$404,1,Shifts!$A$5:$A$404,"&gt;="&amp;($C$3+7),Shifts!$A$5:$A$404,"&lt;"&amp;($C$3+14)))</f>
        <v/>
      </c>
      <c r="H113" s="24">
        <f>IF(A113="","",MAX(0,G113-40))</f>
        <v/>
      </c>
      <c r="I113" s="24">
        <f>IF(A113="","",MAXIFS(Shifts!$N$5:$N$404,Shifts!$J$5:$J$404,A113))</f>
        <v/>
      </c>
      <c r="J113" s="26">
        <f>IF(A113="","",SUMIFS(Shifts!$M$5:$M$404,Shifts!$J$5:$J$404,A113,Shifts!$P$5:$P$404,1))</f>
        <v/>
      </c>
      <c r="K113" s="26">
        <f>IF(OR(A113="",D113=0),"",ROUND((F113+H113)*0.5*J113/D113,2))</f>
        <v/>
      </c>
      <c r="L113" s="19">
        <f>IF(A113="","",TRIM(IF(F113+H113&gt;0,"Over 40 h in a week. ","")&amp;IF(I113&gt;12,"Day over 12 h (Colorado overtime, California double time). ",IF(I113&gt;8,"Day over 8 h (daily overtime in CA, AK, NV). ",""))))</f>
        <v/>
      </c>
    </row>
    <row r="114">
      <c r="A114" s="35">
        <f>IF(Roster!A112="","",Roster!A112)</f>
        <v/>
      </c>
      <c r="B114" s="19">
        <f>IF(A114="","",Roster!B112&amp;"")</f>
        <v/>
      </c>
      <c r="C114" s="18">
        <f>IF(A114="","",COUNTIFS(Shifts!$J$5:$J$404,A114,Shifts!$P$5:$P$404,1))</f>
        <v/>
      </c>
      <c r="D114" s="24">
        <f>IF(A114="","",SUMIFS(Shifts!$I$5:$I$404,Shifts!$J$5:$J$404,A114,Shifts!$P$5:$P$404,1))</f>
        <v/>
      </c>
      <c r="E114" s="24">
        <f>IF(A114="","",SUMIFS(Shifts!$I$5:$I$404,Shifts!$J$5:$J$404,A114,Shifts!$P$5:$P$404,1,Shifts!$A$5:$A$404,"&gt;="&amp;$C$3,Shifts!$A$5:$A$404,"&lt;"&amp;($C$3+7)))</f>
        <v/>
      </c>
      <c r="F114" s="24">
        <f>IF(A114="","",MAX(0,E114-40))</f>
        <v/>
      </c>
      <c r="G114" s="24">
        <f>IF(A114="","",SUMIFS(Shifts!$I$5:$I$404,Shifts!$J$5:$J$404,A114,Shifts!$P$5:$P$404,1,Shifts!$A$5:$A$404,"&gt;="&amp;($C$3+7),Shifts!$A$5:$A$404,"&lt;"&amp;($C$3+14)))</f>
        <v/>
      </c>
      <c r="H114" s="24">
        <f>IF(A114="","",MAX(0,G114-40))</f>
        <v/>
      </c>
      <c r="I114" s="24">
        <f>IF(A114="","",MAXIFS(Shifts!$N$5:$N$404,Shifts!$J$5:$J$404,A114))</f>
        <v/>
      </c>
      <c r="J114" s="26">
        <f>IF(A114="","",SUMIFS(Shifts!$M$5:$M$404,Shifts!$J$5:$J$404,A114,Shifts!$P$5:$P$404,1))</f>
        <v/>
      </c>
      <c r="K114" s="26">
        <f>IF(OR(A114="",D114=0),"",ROUND((F114+H114)*0.5*J114/D114,2))</f>
        <v/>
      </c>
      <c r="L114" s="19">
        <f>IF(A114="","",TRIM(IF(F114+H114&gt;0,"Over 40 h in a week. ","")&amp;IF(I114&gt;12,"Day over 12 h (Colorado overtime, California double time). ",IF(I114&gt;8,"Day over 8 h (daily overtime in CA, AK, NV). ",""))))</f>
        <v/>
      </c>
    </row>
    <row r="115">
      <c r="A115" s="35">
        <f>IF(Roster!A113="","",Roster!A113)</f>
        <v/>
      </c>
      <c r="B115" s="19">
        <f>IF(A115="","",Roster!B113&amp;"")</f>
        <v/>
      </c>
      <c r="C115" s="18">
        <f>IF(A115="","",COUNTIFS(Shifts!$J$5:$J$404,A115,Shifts!$P$5:$P$404,1))</f>
        <v/>
      </c>
      <c r="D115" s="24">
        <f>IF(A115="","",SUMIFS(Shifts!$I$5:$I$404,Shifts!$J$5:$J$404,A115,Shifts!$P$5:$P$404,1))</f>
        <v/>
      </c>
      <c r="E115" s="24">
        <f>IF(A115="","",SUMIFS(Shifts!$I$5:$I$404,Shifts!$J$5:$J$404,A115,Shifts!$P$5:$P$404,1,Shifts!$A$5:$A$404,"&gt;="&amp;$C$3,Shifts!$A$5:$A$404,"&lt;"&amp;($C$3+7)))</f>
        <v/>
      </c>
      <c r="F115" s="24">
        <f>IF(A115="","",MAX(0,E115-40))</f>
        <v/>
      </c>
      <c r="G115" s="24">
        <f>IF(A115="","",SUMIFS(Shifts!$I$5:$I$404,Shifts!$J$5:$J$404,A115,Shifts!$P$5:$P$404,1,Shifts!$A$5:$A$404,"&gt;="&amp;($C$3+7),Shifts!$A$5:$A$404,"&lt;"&amp;($C$3+14)))</f>
        <v/>
      </c>
      <c r="H115" s="24">
        <f>IF(A115="","",MAX(0,G115-40))</f>
        <v/>
      </c>
      <c r="I115" s="24">
        <f>IF(A115="","",MAXIFS(Shifts!$N$5:$N$404,Shifts!$J$5:$J$404,A115))</f>
        <v/>
      </c>
      <c r="J115" s="26">
        <f>IF(A115="","",SUMIFS(Shifts!$M$5:$M$404,Shifts!$J$5:$J$404,A115,Shifts!$P$5:$P$404,1))</f>
        <v/>
      </c>
      <c r="K115" s="26">
        <f>IF(OR(A115="",D115=0),"",ROUND((F115+H115)*0.5*J115/D115,2))</f>
        <v/>
      </c>
      <c r="L115" s="19">
        <f>IF(A115="","",TRIM(IF(F115+H115&gt;0,"Over 40 h in a week. ","")&amp;IF(I115&gt;12,"Day over 12 h (Colorado overtime, California double time). ",IF(I115&gt;8,"Day over 8 h (daily overtime in CA, AK, NV). ",""))))</f>
        <v/>
      </c>
    </row>
    <row r="116">
      <c r="A116" s="35">
        <f>IF(Roster!A114="","",Roster!A114)</f>
        <v/>
      </c>
      <c r="B116" s="19">
        <f>IF(A116="","",Roster!B114&amp;"")</f>
        <v/>
      </c>
      <c r="C116" s="18">
        <f>IF(A116="","",COUNTIFS(Shifts!$J$5:$J$404,A116,Shifts!$P$5:$P$404,1))</f>
        <v/>
      </c>
      <c r="D116" s="24">
        <f>IF(A116="","",SUMIFS(Shifts!$I$5:$I$404,Shifts!$J$5:$J$404,A116,Shifts!$P$5:$P$404,1))</f>
        <v/>
      </c>
      <c r="E116" s="24">
        <f>IF(A116="","",SUMIFS(Shifts!$I$5:$I$404,Shifts!$J$5:$J$404,A116,Shifts!$P$5:$P$404,1,Shifts!$A$5:$A$404,"&gt;="&amp;$C$3,Shifts!$A$5:$A$404,"&lt;"&amp;($C$3+7)))</f>
        <v/>
      </c>
      <c r="F116" s="24">
        <f>IF(A116="","",MAX(0,E116-40))</f>
        <v/>
      </c>
      <c r="G116" s="24">
        <f>IF(A116="","",SUMIFS(Shifts!$I$5:$I$404,Shifts!$J$5:$J$404,A116,Shifts!$P$5:$P$404,1,Shifts!$A$5:$A$404,"&gt;="&amp;($C$3+7),Shifts!$A$5:$A$404,"&lt;"&amp;($C$3+14)))</f>
        <v/>
      </c>
      <c r="H116" s="24">
        <f>IF(A116="","",MAX(0,G116-40))</f>
        <v/>
      </c>
      <c r="I116" s="24">
        <f>IF(A116="","",MAXIFS(Shifts!$N$5:$N$404,Shifts!$J$5:$J$404,A116))</f>
        <v/>
      </c>
      <c r="J116" s="26">
        <f>IF(A116="","",SUMIFS(Shifts!$M$5:$M$404,Shifts!$J$5:$J$404,A116,Shifts!$P$5:$P$404,1))</f>
        <v/>
      </c>
      <c r="K116" s="26">
        <f>IF(OR(A116="",D116=0),"",ROUND((F116+H116)*0.5*J116/D116,2))</f>
        <v/>
      </c>
      <c r="L116" s="19">
        <f>IF(A116="","",TRIM(IF(F116+H116&gt;0,"Over 40 h in a week. ","")&amp;IF(I116&gt;12,"Day over 12 h (Colorado overtime, California double time). ",IF(I116&gt;8,"Day over 8 h (daily overtime in CA, AK, NV). ",""))))</f>
        <v/>
      </c>
    </row>
    <row r="117">
      <c r="A117" s="35">
        <f>IF(Roster!A115="","",Roster!A115)</f>
        <v/>
      </c>
      <c r="B117" s="19">
        <f>IF(A117="","",Roster!B115&amp;"")</f>
        <v/>
      </c>
      <c r="C117" s="18">
        <f>IF(A117="","",COUNTIFS(Shifts!$J$5:$J$404,A117,Shifts!$P$5:$P$404,1))</f>
        <v/>
      </c>
      <c r="D117" s="24">
        <f>IF(A117="","",SUMIFS(Shifts!$I$5:$I$404,Shifts!$J$5:$J$404,A117,Shifts!$P$5:$P$404,1))</f>
        <v/>
      </c>
      <c r="E117" s="24">
        <f>IF(A117="","",SUMIFS(Shifts!$I$5:$I$404,Shifts!$J$5:$J$404,A117,Shifts!$P$5:$P$404,1,Shifts!$A$5:$A$404,"&gt;="&amp;$C$3,Shifts!$A$5:$A$404,"&lt;"&amp;($C$3+7)))</f>
        <v/>
      </c>
      <c r="F117" s="24">
        <f>IF(A117="","",MAX(0,E117-40))</f>
        <v/>
      </c>
      <c r="G117" s="24">
        <f>IF(A117="","",SUMIFS(Shifts!$I$5:$I$404,Shifts!$J$5:$J$404,A117,Shifts!$P$5:$P$404,1,Shifts!$A$5:$A$404,"&gt;="&amp;($C$3+7),Shifts!$A$5:$A$404,"&lt;"&amp;($C$3+14)))</f>
        <v/>
      </c>
      <c r="H117" s="24">
        <f>IF(A117="","",MAX(0,G117-40))</f>
        <v/>
      </c>
      <c r="I117" s="24">
        <f>IF(A117="","",MAXIFS(Shifts!$N$5:$N$404,Shifts!$J$5:$J$404,A117))</f>
        <v/>
      </c>
      <c r="J117" s="26">
        <f>IF(A117="","",SUMIFS(Shifts!$M$5:$M$404,Shifts!$J$5:$J$404,A117,Shifts!$P$5:$P$404,1))</f>
        <v/>
      </c>
      <c r="K117" s="26">
        <f>IF(OR(A117="",D117=0),"",ROUND((F117+H117)*0.5*J117/D117,2))</f>
        <v/>
      </c>
      <c r="L117" s="19">
        <f>IF(A117="","",TRIM(IF(F117+H117&gt;0,"Over 40 h in a week. ","")&amp;IF(I117&gt;12,"Day over 12 h (Colorado overtime, California double time). ",IF(I117&gt;8,"Day over 8 h (daily overtime in CA, AK, NV). ",""))))</f>
        <v/>
      </c>
    </row>
    <row r="118">
      <c r="A118" s="35">
        <f>IF(Roster!A116="","",Roster!A116)</f>
        <v/>
      </c>
      <c r="B118" s="19">
        <f>IF(A118="","",Roster!B116&amp;"")</f>
        <v/>
      </c>
      <c r="C118" s="18">
        <f>IF(A118="","",COUNTIFS(Shifts!$J$5:$J$404,A118,Shifts!$P$5:$P$404,1))</f>
        <v/>
      </c>
      <c r="D118" s="24">
        <f>IF(A118="","",SUMIFS(Shifts!$I$5:$I$404,Shifts!$J$5:$J$404,A118,Shifts!$P$5:$P$404,1))</f>
        <v/>
      </c>
      <c r="E118" s="24">
        <f>IF(A118="","",SUMIFS(Shifts!$I$5:$I$404,Shifts!$J$5:$J$404,A118,Shifts!$P$5:$P$404,1,Shifts!$A$5:$A$404,"&gt;="&amp;$C$3,Shifts!$A$5:$A$404,"&lt;"&amp;($C$3+7)))</f>
        <v/>
      </c>
      <c r="F118" s="24">
        <f>IF(A118="","",MAX(0,E118-40))</f>
        <v/>
      </c>
      <c r="G118" s="24">
        <f>IF(A118="","",SUMIFS(Shifts!$I$5:$I$404,Shifts!$J$5:$J$404,A118,Shifts!$P$5:$P$404,1,Shifts!$A$5:$A$404,"&gt;="&amp;($C$3+7),Shifts!$A$5:$A$404,"&lt;"&amp;($C$3+14)))</f>
        <v/>
      </c>
      <c r="H118" s="24">
        <f>IF(A118="","",MAX(0,G118-40))</f>
        <v/>
      </c>
      <c r="I118" s="24">
        <f>IF(A118="","",MAXIFS(Shifts!$N$5:$N$404,Shifts!$J$5:$J$404,A118))</f>
        <v/>
      </c>
      <c r="J118" s="26">
        <f>IF(A118="","",SUMIFS(Shifts!$M$5:$M$404,Shifts!$J$5:$J$404,A118,Shifts!$P$5:$P$404,1))</f>
        <v/>
      </c>
      <c r="K118" s="26">
        <f>IF(OR(A118="",D118=0),"",ROUND((F118+H118)*0.5*J118/D118,2))</f>
        <v/>
      </c>
      <c r="L118" s="19">
        <f>IF(A118="","",TRIM(IF(F118+H118&gt;0,"Over 40 h in a week. ","")&amp;IF(I118&gt;12,"Day over 12 h (Colorado overtime, California double time). ",IF(I118&gt;8,"Day over 8 h (daily overtime in CA, AK, NV). ",""))))</f>
        <v/>
      </c>
    </row>
    <row r="119">
      <c r="A119" s="35">
        <f>IF(Roster!A117="","",Roster!A117)</f>
        <v/>
      </c>
      <c r="B119" s="19">
        <f>IF(A119="","",Roster!B117&amp;"")</f>
        <v/>
      </c>
      <c r="C119" s="18">
        <f>IF(A119="","",COUNTIFS(Shifts!$J$5:$J$404,A119,Shifts!$P$5:$P$404,1))</f>
        <v/>
      </c>
      <c r="D119" s="24">
        <f>IF(A119="","",SUMIFS(Shifts!$I$5:$I$404,Shifts!$J$5:$J$404,A119,Shifts!$P$5:$P$404,1))</f>
        <v/>
      </c>
      <c r="E119" s="24">
        <f>IF(A119="","",SUMIFS(Shifts!$I$5:$I$404,Shifts!$J$5:$J$404,A119,Shifts!$P$5:$P$404,1,Shifts!$A$5:$A$404,"&gt;="&amp;$C$3,Shifts!$A$5:$A$404,"&lt;"&amp;($C$3+7)))</f>
        <v/>
      </c>
      <c r="F119" s="24">
        <f>IF(A119="","",MAX(0,E119-40))</f>
        <v/>
      </c>
      <c r="G119" s="24">
        <f>IF(A119="","",SUMIFS(Shifts!$I$5:$I$404,Shifts!$J$5:$J$404,A119,Shifts!$P$5:$P$404,1,Shifts!$A$5:$A$404,"&gt;="&amp;($C$3+7),Shifts!$A$5:$A$404,"&lt;"&amp;($C$3+14)))</f>
        <v/>
      </c>
      <c r="H119" s="24">
        <f>IF(A119="","",MAX(0,G119-40))</f>
        <v/>
      </c>
      <c r="I119" s="24">
        <f>IF(A119="","",MAXIFS(Shifts!$N$5:$N$404,Shifts!$J$5:$J$404,A119))</f>
        <v/>
      </c>
      <c r="J119" s="26">
        <f>IF(A119="","",SUMIFS(Shifts!$M$5:$M$404,Shifts!$J$5:$J$404,A119,Shifts!$P$5:$P$404,1))</f>
        <v/>
      </c>
      <c r="K119" s="26">
        <f>IF(OR(A119="",D119=0),"",ROUND((F119+H119)*0.5*J119/D119,2))</f>
        <v/>
      </c>
      <c r="L119" s="19">
        <f>IF(A119="","",TRIM(IF(F119+H119&gt;0,"Over 40 h in a week. ","")&amp;IF(I119&gt;12,"Day over 12 h (Colorado overtime, California double time). ",IF(I119&gt;8,"Day over 8 h (daily overtime in CA, AK, NV). ",""))))</f>
        <v/>
      </c>
    </row>
    <row r="120">
      <c r="A120" s="35">
        <f>IF(Roster!A118="","",Roster!A118)</f>
        <v/>
      </c>
      <c r="B120" s="19">
        <f>IF(A120="","",Roster!B118&amp;"")</f>
        <v/>
      </c>
      <c r="C120" s="18">
        <f>IF(A120="","",COUNTIFS(Shifts!$J$5:$J$404,A120,Shifts!$P$5:$P$404,1))</f>
        <v/>
      </c>
      <c r="D120" s="24">
        <f>IF(A120="","",SUMIFS(Shifts!$I$5:$I$404,Shifts!$J$5:$J$404,A120,Shifts!$P$5:$P$404,1))</f>
        <v/>
      </c>
      <c r="E120" s="24">
        <f>IF(A120="","",SUMIFS(Shifts!$I$5:$I$404,Shifts!$J$5:$J$404,A120,Shifts!$P$5:$P$404,1,Shifts!$A$5:$A$404,"&gt;="&amp;$C$3,Shifts!$A$5:$A$404,"&lt;"&amp;($C$3+7)))</f>
        <v/>
      </c>
      <c r="F120" s="24">
        <f>IF(A120="","",MAX(0,E120-40))</f>
        <v/>
      </c>
      <c r="G120" s="24">
        <f>IF(A120="","",SUMIFS(Shifts!$I$5:$I$404,Shifts!$J$5:$J$404,A120,Shifts!$P$5:$P$404,1,Shifts!$A$5:$A$404,"&gt;="&amp;($C$3+7),Shifts!$A$5:$A$404,"&lt;"&amp;($C$3+14)))</f>
        <v/>
      </c>
      <c r="H120" s="24">
        <f>IF(A120="","",MAX(0,G120-40))</f>
        <v/>
      </c>
      <c r="I120" s="24">
        <f>IF(A120="","",MAXIFS(Shifts!$N$5:$N$404,Shifts!$J$5:$J$404,A120))</f>
        <v/>
      </c>
      <c r="J120" s="26">
        <f>IF(A120="","",SUMIFS(Shifts!$M$5:$M$404,Shifts!$J$5:$J$404,A120,Shifts!$P$5:$P$404,1))</f>
        <v/>
      </c>
      <c r="K120" s="26">
        <f>IF(OR(A120="",D120=0),"",ROUND((F120+H120)*0.5*J120/D120,2))</f>
        <v/>
      </c>
      <c r="L120" s="19">
        <f>IF(A120="","",TRIM(IF(F120+H120&gt;0,"Over 40 h in a week. ","")&amp;IF(I120&gt;12,"Day over 12 h (Colorado overtime, California double time). ",IF(I120&gt;8,"Day over 8 h (daily overtime in CA, AK, NV). ",""))))</f>
        <v/>
      </c>
    </row>
    <row r="121">
      <c r="A121" s="35">
        <f>IF(Roster!A119="","",Roster!A119)</f>
        <v/>
      </c>
      <c r="B121" s="19">
        <f>IF(A121="","",Roster!B119&amp;"")</f>
        <v/>
      </c>
      <c r="C121" s="18">
        <f>IF(A121="","",COUNTIFS(Shifts!$J$5:$J$404,A121,Shifts!$P$5:$P$404,1))</f>
        <v/>
      </c>
      <c r="D121" s="24">
        <f>IF(A121="","",SUMIFS(Shifts!$I$5:$I$404,Shifts!$J$5:$J$404,A121,Shifts!$P$5:$P$404,1))</f>
        <v/>
      </c>
      <c r="E121" s="24">
        <f>IF(A121="","",SUMIFS(Shifts!$I$5:$I$404,Shifts!$J$5:$J$404,A121,Shifts!$P$5:$P$404,1,Shifts!$A$5:$A$404,"&gt;="&amp;$C$3,Shifts!$A$5:$A$404,"&lt;"&amp;($C$3+7)))</f>
        <v/>
      </c>
      <c r="F121" s="24">
        <f>IF(A121="","",MAX(0,E121-40))</f>
        <v/>
      </c>
      <c r="G121" s="24">
        <f>IF(A121="","",SUMIFS(Shifts!$I$5:$I$404,Shifts!$J$5:$J$404,A121,Shifts!$P$5:$P$404,1,Shifts!$A$5:$A$404,"&gt;="&amp;($C$3+7),Shifts!$A$5:$A$404,"&lt;"&amp;($C$3+14)))</f>
        <v/>
      </c>
      <c r="H121" s="24">
        <f>IF(A121="","",MAX(0,G121-40))</f>
        <v/>
      </c>
      <c r="I121" s="24">
        <f>IF(A121="","",MAXIFS(Shifts!$N$5:$N$404,Shifts!$J$5:$J$404,A121))</f>
        <v/>
      </c>
      <c r="J121" s="26">
        <f>IF(A121="","",SUMIFS(Shifts!$M$5:$M$404,Shifts!$J$5:$J$404,A121,Shifts!$P$5:$P$404,1))</f>
        <v/>
      </c>
      <c r="K121" s="26">
        <f>IF(OR(A121="",D121=0),"",ROUND((F121+H121)*0.5*J121/D121,2))</f>
        <v/>
      </c>
      <c r="L121" s="19">
        <f>IF(A121="","",TRIM(IF(F121+H121&gt;0,"Over 40 h in a week. ","")&amp;IF(I121&gt;12,"Day over 12 h (Colorado overtime, California double time). ",IF(I121&gt;8,"Day over 8 h (daily overtime in CA, AK, NV). ",""))))</f>
        <v/>
      </c>
    </row>
    <row r="122">
      <c r="A122" s="35">
        <f>IF(Roster!A120="","",Roster!A120)</f>
        <v/>
      </c>
      <c r="B122" s="19">
        <f>IF(A122="","",Roster!B120&amp;"")</f>
        <v/>
      </c>
      <c r="C122" s="18">
        <f>IF(A122="","",COUNTIFS(Shifts!$J$5:$J$404,A122,Shifts!$P$5:$P$404,1))</f>
        <v/>
      </c>
      <c r="D122" s="24">
        <f>IF(A122="","",SUMIFS(Shifts!$I$5:$I$404,Shifts!$J$5:$J$404,A122,Shifts!$P$5:$P$404,1))</f>
        <v/>
      </c>
      <c r="E122" s="24">
        <f>IF(A122="","",SUMIFS(Shifts!$I$5:$I$404,Shifts!$J$5:$J$404,A122,Shifts!$P$5:$P$404,1,Shifts!$A$5:$A$404,"&gt;="&amp;$C$3,Shifts!$A$5:$A$404,"&lt;"&amp;($C$3+7)))</f>
        <v/>
      </c>
      <c r="F122" s="24">
        <f>IF(A122="","",MAX(0,E122-40))</f>
        <v/>
      </c>
      <c r="G122" s="24">
        <f>IF(A122="","",SUMIFS(Shifts!$I$5:$I$404,Shifts!$J$5:$J$404,A122,Shifts!$P$5:$P$404,1,Shifts!$A$5:$A$404,"&gt;="&amp;($C$3+7),Shifts!$A$5:$A$404,"&lt;"&amp;($C$3+14)))</f>
        <v/>
      </c>
      <c r="H122" s="24">
        <f>IF(A122="","",MAX(0,G122-40))</f>
        <v/>
      </c>
      <c r="I122" s="24">
        <f>IF(A122="","",MAXIFS(Shifts!$N$5:$N$404,Shifts!$J$5:$J$404,A122))</f>
        <v/>
      </c>
      <c r="J122" s="26">
        <f>IF(A122="","",SUMIFS(Shifts!$M$5:$M$404,Shifts!$J$5:$J$404,A122,Shifts!$P$5:$P$404,1))</f>
        <v/>
      </c>
      <c r="K122" s="26">
        <f>IF(OR(A122="",D122=0),"",ROUND((F122+H122)*0.5*J122/D122,2))</f>
        <v/>
      </c>
      <c r="L122" s="19">
        <f>IF(A122="","",TRIM(IF(F122+H122&gt;0,"Over 40 h in a week. ","")&amp;IF(I122&gt;12,"Day over 12 h (Colorado overtime, California double time). ",IF(I122&gt;8,"Day over 8 h (daily overtime in CA, AK, NV). ",""))))</f>
        <v/>
      </c>
    </row>
    <row r="123">
      <c r="A123" s="35">
        <f>IF(Roster!A121="","",Roster!A121)</f>
        <v/>
      </c>
      <c r="B123" s="19">
        <f>IF(A123="","",Roster!B121&amp;"")</f>
        <v/>
      </c>
      <c r="C123" s="18">
        <f>IF(A123="","",COUNTIFS(Shifts!$J$5:$J$404,A123,Shifts!$P$5:$P$404,1))</f>
        <v/>
      </c>
      <c r="D123" s="24">
        <f>IF(A123="","",SUMIFS(Shifts!$I$5:$I$404,Shifts!$J$5:$J$404,A123,Shifts!$P$5:$P$404,1))</f>
        <v/>
      </c>
      <c r="E123" s="24">
        <f>IF(A123="","",SUMIFS(Shifts!$I$5:$I$404,Shifts!$J$5:$J$404,A123,Shifts!$P$5:$P$404,1,Shifts!$A$5:$A$404,"&gt;="&amp;$C$3,Shifts!$A$5:$A$404,"&lt;"&amp;($C$3+7)))</f>
        <v/>
      </c>
      <c r="F123" s="24">
        <f>IF(A123="","",MAX(0,E123-40))</f>
        <v/>
      </c>
      <c r="G123" s="24">
        <f>IF(A123="","",SUMIFS(Shifts!$I$5:$I$404,Shifts!$J$5:$J$404,A123,Shifts!$P$5:$P$404,1,Shifts!$A$5:$A$404,"&gt;="&amp;($C$3+7),Shifts!$A$5:$A$404,"&lt;"&amp;($C$3+14)))</f>
        <v/>
      </c>
      <c r="H123" s="24">
        <f>IF(A123="","",MAX(0,G123-40))</f>
        <v/>
      </c>
      <c r="I123" s="24">
        <f>IF(A123="","",MAXIFS(Shifts!$N$5:$N$404,Shifts!$J$5:$J$404,A123))</f>
        <v/>
      </c>
      <c r="J123" s="26">
        <f>IF(A123="","",SUMIFS(Shifts!$M$5:$M$404,Shifts!$J$5:$J$404,A123,Shifts!$P$5:$P$404,1))</f>
        <v/>
      </c>
      <c r="K123" s="26">
        <f>IF(OR(A123="",D123=0),"",ROUND((F123+H123)*0.5*J123/D123,2))</f>
        <v/>
      </c>
      <c r="L123" s="19">
        <f>IF(A123="","",TRIM(IF(F123+H123&gt;0,"Over 40 h in a week. ","")&amp;IF(I123&gt;12,"Day over 12 h (Colorado overtime, California double time). ",IF(I123&gt;8,"Day over 8 h (daily overtime in CA, AK, NV). ",""))))</f>
        <v/>
      </c>
    </row>
    <row r="124">
      <c r="A124" s="35">
        <f>IF(Roster!A122="","",Roster!A122)</f>
        <v/>
      </c>
      <c r="B124" s="19">
        <f>IF(A124="","",Roster!B122&amp;"")</f>
        <v/>
      </c>
      <c r="C124" s="18">
        <f>IF(A124="","",COUNTIFS(Shifts!$J$5:$J$404,A124,Shifts!$P$5:$P$404,1))</f>
        <v/>
      </c>
      <c r="D124" s="24">
        <f>IF(A124="","",SUMIFS(Shifts!$I$5:$I$404,Shifts!$J$5:$J$404,A124,Shifts!$P$5:$P$404,1))</f>
        <v/>
      </c>
      <c r="E124" s="24">
        <f>IF(A124="","",SUMIFS(Shifts!$I$5:$I$404,Shifts!$J$5:$J$404,A124,Shifts!$P$5:$P$404,1,Shifts!$A$5:$A$404,"&gt;="&amp;$C$3,Shifts!$A$5:$A$404,"&lt;"&amp;($C$3+7)))</f>
        <v/>
      </c>
      <c r="F124" s="24">
        <f>IF(A124="","",MAX(0,E124-40))</f>
        <v/>
      </c>
      <c r="G124" s="24">
        <f>IF(A124="","",SUMIFS(Shifts!$I$5:$I$404,Shifts!$J$5:$J$404,A124,Shifts!$P$5:$P$404,1,Shifts!$A$5:$A$404,"&gt;="&amp;($C$3+7),Shifts!$A$5:$A$404,"&lt;"&amp;($C$3+14)))</f>
        <v/>
      </c>
      <c r="H124" s="24">
        <f>IF(A124="","",MAX(0,G124-40))</f>
        <v/>
      </c>
      <c r="I124" s="24">
        <f>IF(A124="","",MAXIFS(Shifts!$N$5:$N$404,Shifts!$J$5:$J$404,A124))</f>
        <v/>
      </c>
      <c r="J124" s="26">
        <f>IF(A124="","",SUMIFS(Shifts!$M$5:$M$404,Shifts!$J$5:$J$404,A124,Shifts!$P$5:$P$404,1))</f>
        <v/>
      </c>
      <c r="K124" s="26">
        <f>IF(OR(A124="",D124=0),"",ROUND((F124+H124)*0.5*J124/D124,2))</f>
        <v/>
      </c>
      <c r="L124" s="19">
        <f>IF(A124="","",TRIM(IF(F124+H124&gt;0,"Over 40 h in a week. ","")&amp;IF(I124&gt;12,"Day over 12 h (Colorado overtime, California double time). ",IF(I124&gt;8,"Day over 8 h (daily overtime in CA, AK, NV). ",""))))</f>
        <v/>
      </c>
    </row>
    <row r="125">
      <c r="A125" s="35">
        <f>IF(Roster!A123="","",Roster!A123)</f>
        <v/>
      </c>
      <c r="B125" s="19">
        <f>IF(A125="","",Roster!B123&amp;"")</f>
        <v/>
      </c>
      <c r="C125" s="18">
        <f>IF(A125="","",COUNTIFS(Shifts!$J$5:$J$404,A125,Shifts!$P$5:$P$404,1))</f>
        <v/>
      </c>
      <c r="D125" s="24">
        <f>IF(A125="","",SUMIFS(Shifts!$I$5:$I$404,Shifts!$J$5:$J$404,A125,Shifts!$P$5:$P$404,1))</f>
        <v/>
      </c>
      <c r="E125" s="24">
        <f>IF(A125="","",SUMIFS(Shifts!$I$5:$I$404,Shifts!$J$5:$J$404,A125,Shifts!$P$5:$P$404,1,Shifts!$A$5:$A$404,"&gt;="&amp;$C$3,Shifts!$A$5:$A$404,"&lt;"&amp;($C$3+7)))</f>
        <v/>
      </c>
      <c r="F125" s="24">
        <f>IF(A125="","",MAX(0,E125-40))</f>
        <v/>
      </c>
      <c r="G125" s="24">
        <f>IF(A125="","",SUMIFS(Shifts!$I$5:$I$404,Shifts!$J$5:$J$404,A125,Shifts!$P$5:$P$404,1,Shifts!$A$5:$A$404,"&gt;="&amp;($C$3+7),Shifts!$A$5:$A$404,"&lt;"&amp;($C$3+14)))</f>
        <v/>
      </c>
      <c r="H125" s="24">
        <f>IF(A125="","",MAX(0,G125-40))</f>
        <v/>
      </c>
      <c r="I125" s="24">
        <f>IF(A125="","",MAXIFS(Shifts!$N$5:$N$404,Shifts!$J$5:$J$404,A125))</f>
        <v/>
      </c>
      <c r="J125" s="26">
        <f>IF(A125="","",SUMIFS(Shifts!$M$5:$M$404,Shifts!$J$5:$J$404,A125,Shifts!$P$5:$P$404,1))</f>
        <v/>
      </c>
      <c r="K125" s="26">
        <f>IF(OR(A125="",D125=0),"",ROUND((F125+H125)*0.5*J125/D125,2))</f>
        <v/>
      </c>
      <c r="L125" s="19">
        <f>IF(A125="","",TRIM(IF(F125+H125&gt;0,"Over 40 h in a week. ","")&amp;IF(I125&gt;12,"Day over 12 h (Colorado overtime, California double time). ",IF(I125&gt;8,"Day over 8 h (daily overtime in CA, AK, NV). ",""))))</f>
        <v/>
      </c>
    </row>
    <row r="126">
      <c r="A126" s="35">
        <f>IF(Roster!A124="","",Roster!A124)</f>
        <v/>
      </c>
      <c r="B126" s="19">
        <f>IF(A126="","",Roster!B124&amp;"")</f>
        <v/>
      </c>
      <c r="C126" s="18">
        <f>IF(A126="","",COUNTIFS(Shifts!$J$5:$J$404,A126,Shifts!$P$5:$P$404,1))</f>
        <v/>
      </c>
      <c r="D126" s="24">
        <f>IF(A126="","",SUMIFS(Shifts!$I$5:$I$404,Shifts!$J$5:$J$404,A126,Shifts!$P$5:$P$404,1))</f>
        <v/>
      </c>
      <c r="E126" s="24">
        <f>IF(A126="","",SUMIFS(Shifts!$I$5:$I$404,Shifts!$J$5:$J$404,A126,Shifts!$P$5:$P$404,1,Shifts!$A$5:$A$404,"&gt;="&amp;$C$3,Shifts!$A$5:$A$404,"&lt;"&amp;($C$3+7)))</f>
        <v/>
      </c>
      <c r="F126" s="24">
        <f>IF(A126="","",MAX(0,E126-40))</f>
        <v/>
      </c>
      <c r="G126" s="24">
        <f>IF(A126="","",SUMIFS(Shifts!$I$5:$I$404,Shifts!$J$5:$J$404,A126,Shifts!$P$5:$P$404,1,Shifts!$A$5:$A$404,"&gt;="&amp;($C$3+7),Shifts!$A$5:$A$404,"&lt;"&amp;($C$3+14)))</f>
        <v/>
      </c>
      <c r="H126" s="24">
        <f>IF(A126="","",MAX(0,G126-40))</f>
        <v/>
      </c>
      <c r="I126" s="24">
        <f>IF(A126="","",MAXIFS(Shifts!$N$5:$N$404,Shifts!$J$5:$J$404,A126))</f>
        <v/>
      </c>
      <c r="J126" s="26">
        <f>IF(A126="","",SUMIFS(Shifts!$M$5:$M$404,Shifts!$J$5:$J$404,A126,Shifts!$P$5:$P$404,1))</f>
        <v/>
      </c>
      <c r="K126" s="26">
        <f>IF(OR(A126="",D126=0),"",ROUND((F126+H126)*0.5*J126/D126,2))</f>
        <v/>
      </c>
      <c r="L126" s="19">
        <f>IF(A126="","",TRIM(IF(F126+H126&gt;0,"Over 40 h in a week. ","")&amp;IF(I126&gt;12,"Day over 12 h (Colorado overtime, California double time). ",IF(I126&gt;8,"Day over 8 h (daily overtime in CA, AK, NV). ",""))))</f>
        <v/>
      </c>
    </row>
    <row r="127">
      <c r="A127" s="35">
        <f>IF(Roster!A125="","",Roster!A125)</f>
        <v/>
      </c>
      <c r="B127" s="19">
        <f>IF(A127="","",Roster!B125&amp;"")</f>
        <v/>
      </c>
      <c r="C127" s="18">
        <f>IF(A127="","",COUNTIFS(Shifts!$J$5:$J$404,A127,Shifts!$P$5:$P$404,1))</f>
        <v/>
      </c>
      <c r="D127" s="24">
        <f>IF(A127="","",SUMIFS(Shifts!$I$5:$I$404,Shifts!$J$5:$J$404,A127,Shifts!$P$5:$P$404,1))</f>
        <v/>
      </c>
      <c r="E127" s="24">
        <f>IF(A127="","",SUMIFS(Shifts!$I$5:$I$404,Shifts!$J$5:$J$404,A127,Shifts!$P$5:$P$404,1,Shifts!$A$5:$A$404,"&gt;="&amp;$C$3,Shifts!$A$5:$A$404,"&lt;"&amp;($C$3+7)))</f>
        <v/>
      </c>
      <c r="F127" s="24">
        <f>IF(A127="","",MAX(0,E127-40))</f>
        <v/>
      </c>
      <c r="G127" s="24">
        <f>IF(A127="","",SUMIFS(Shifts!$I$5:$I$404,Shifts!$J$5:$J$404,A127,Shifts!$P$5:$P$404,1,Shifts!$A$5:$A$404,"&gt;="&amp;($C$3+7),Shifts!$A$5:$A$404,"&lt;"&amp;($C$3+14)))</f>
        <v/>
      </c>
      <c r="H127" s="24">
        <f>IF(A127="","",MAX(0,G127-40))</f>
        <v/>
      </c>
      <c r="I127" s="24">
        <f>IF(A127="","",MAXIFS(Shifts!$N$5:$N$404,Shifts!$J$5:$J$404,A127))</f>
        <v/>
      </c>
      <c r="J127" s="26">
        <f>IF(A127="","",SUMIFS(Shifts!$M$5:$M$404,Shifts!$J$5:$J$404,A127,Shifts!$P$5:$P$404,1))</f>
        <v/>
      </c>
      <c r="K127" s="26">
        <f>IF(OR(A127="",D127=0),"",ROUND((F127+H127)*0.5*J127/D127,2))</f>
        <v/>
      </c>
      <c r="L127" s="19">
        <f>IF(A127="","",TRIM(IF(F127+H127&gt;0,"Over 40 h in a week. ","")&amp;IF(I127&gt;12,"Day over 12 h (Colorado overtime, California double time). ",IF(I127&gt;8,"Day over 8 h (daily overtime in CA, AK, NV). ",""))))</f>
        <v/>
      </c>
    </row>
    <row r="128">
      <c r="A128" s="35">
        <f>IF(Roster!A126="","",Roster!A126)</f>
        <v/>
      </c>
      <c r="B128" s="19">
        <f>IF(A128="","",Roster!B126&amp;"")</f>
        <v/>
      </c>
      <c r="C128" s="18">
        <f>IF(A128="","",COUNTIFS(Shifts!$J$5:$J$404,A128,Shifts!$P$5:$P$404,1))</f>
        <v/>
      </c>
      <c r="D128" s="24">
        <f>IF(A128="","",SUMIFS(Shifts!$I$5:$I$404,Shifts!$J$5:$J$404,A128,Shifts!$P$5:$P$404,1))</f>
        <v/>
      </c>
      <c r="E128" s="24">
        <f>IF(A128="","",SUMIFS(Shifts!$I$5:$I$404,Shifts!$J$5:$J$404,A128,Shifts!$P$5:$P$404,1,Shifts!$A$5:$A$404,"&gt;="&amp;$C$3,Shifts!$A$5:$A$404,"&lt;"&amp;($C$3+7)))</f>
        <v/>
      </c>
      <c r="F128" s="24">
        <f>IF(A128="","",MAX(0,E128-40))</f>
        <v/>
      </c>
      <c r="G128" s="24">
        <f>IF(A128="","",SUMIFS(Shifts!$I$5:$I$404,Shifts!$J$5:$J$404,A128,Shifts!$P$5:$P$404,1,Shifts!$A$5:$A$404,"&gt;="&amp;($C$3+7),Shifts!$A$5:$A$404,"&lt;"&amp;($C$3+14)))</f>
        <v/>
      </c>
      <c r="H128" s="24">
        <f>IF(A128="","",MAX(0,G128-40))</f>
        <v/>
      </c>
      <c r="I128" s="24">
        <f>IF(A128="","",MAXIFS(Shifts!$N$5:$N$404,Shifts!$J$5:$J$404,A128))</f>
        <v/>
      </c>
      <c r="J128" s="26">
        <f>IF(A128="","",SUMIFS(Shifts!$M$5:$M$404,Shifts!$J$5:$J$404,A128,Shifts!$P$5:$P$404,1))</f>
        <v/>
      </c>
      <c r="K128" s="26">
        <f>IF(OR(A128="",D128=0),"",ROUND((F128+H128)*0.5*J128/D128,2))</f>
        <v/>
      </c>
      <c r="L128" s="19">
        <f>IF(A128="","",TRIM(IF(F128+H128&gt;0,"Over 40 h in a week. ","")&amp;IF(I128&gt;12,"Day over 12 h (Colorado overtime, California double time). ",IF(I128&gt;8,"Day over 8 h (daily overtime in CA, AK, NV). ",""))))</f>
        <v/>
      </c>
    </row>
    <row r="129">
      <c r="A129" s="35">
        <f>IF(Roster!A127="","",Roster!A127)</f>
        <v/>
      </c>
      <c r="B129" s="19">
        <f>IF(A129="","",Roster!B127&amp;"")</f>
        <v/>
      </c>
      <c r="C129" s="18">
        <f>IF(A129="","",COUNTIFS(Shifts!$J$5:$J$404,A129,Shifts!$P$5:$P$404,1))</f>
        <v/>
      </c>
      <c r="D129" s="24">
        <f>IF(A129="","",SUMIFS(Shifts!$I$5:$I$404,Shifts!$J$5:$J$404,A129,Shifts!$P$5:$P$404,1))</f>
        <v/>
      </c>
      <c r="E129" s="24">
        <f>IF(A129="","",SUMIFS(Shifts!$I$5:$I$404,Shifts!$J$5:$J$404,A129,Shifts!$P$5:$P$404,1,Shifts!$A$5:$A$404,"&gt;="&amp;$C$3,Shifts!$A$5:$A$404,"&lt;"&amp;($C$3+7)))</f>
        <v/>
      </c>
      <c r="F129" s="24">
        <f>IF(A129="","",MAX(0,E129-40))</f>
        <v/>
      </c>
      <c r="G129" s="24">
        <f>IF(A129="","",SUMIFS(Shifts!$I$5:$I$404,Shifts!$J$5:$J$404,A129,Shifts!$P$5:$P$404,1,Shifts!$A$5:$A$404,"&gt;="&amp;($C$3+7),Shifts!$A$5:$A$404,"&lt;"&amp;($C$3+14)))</f>
        <v/>
      </c>
      <c r="H129" s="24">
        <f>IF(A129="","",MAX(0,G129-40))</f>
        <v/>
      </c>
      <c r="I129" s="24">
        <f>IF(A129="","",MAXIFS(Shifts!$N$5:$N$404,Shifts!$J$5:$J$404,A129))</f>
        <v/>
      </c>
      <c r="J129" s="26">
        <f>IF(A129="","",SUMIFS(Shifts!$M$5:$M$404,Shifts!$J$5:$J$404,A129,Shifts!$P$5:$P$404,1))</f>
        <v/>
      </c>
      <c r="K129" s="26">
        <f>IF(OR(A129="",D129=0),"",ROUND((F129+H129)*0.5*J129/D129,2))</f>
        <v/>
      </c>
      <c r="L129" s="19">
        <f>IF(A129="","",TRIM(IF(F129+H129&gt;0,"Over 40 h in a week. ","")&amp;IF(I129&gt;12,"Day over 12 h (Colorado overtime, California double time). ",IF(I129&gt;8,"Day over 8 h (daily overtime in CA, AK, NV). ",""))))</f>
        <v/>
      </c>
    </row>
    <row r="130">
      <c r="A130" s="35">
        <f>IF(Roster!A128="","",Roster!A128)</f>
        <v/>
      </c>
      <c r="B130" s="19">
        <f>IF(A130="","",Roster!B128&amp;"")</f>
        <v/>
      </c>
      <c r="C130" s="18">
        <f>IF(A130="","",COUNTIFS(Shifts!$J$5:$J$404,A130,Shifts!$P$5:$P$404,1))</f>
        <v/>
      </c>
      <c r="D130" s="24">
        <f>IF(A130="","",SUMIFS(Shifts!$I$5:$I$404,Shifts!$J$5:$J$404,A130,Shifts!$P$5:$P$404,1))</f>
        <v/>
      </c>
      <c r="E130" s="24">
        <f>IF(A130="","",SUMIFS(Shifts!$I$5:$I$404,Shifts!$J$5:$J$404,A130,Shifts!$P$5:$P$404,1,Shifts!$A$5:$A$404,"&gt;="&amp;$C$3,Shifts!$A$5:$A$404,"&lt;"&amp;($C$3+7)))</f>
        <v/>
      </c>
      <c r="F130" s="24">
        <f>IF(A130="","",MAX(0,E130-40))</f>
        <v/>
      </c>
      <c r="G130" s="24">
        <f>IF(A130="","",SUMIFS(Shifts!$I$5:$I$404,Shifts!$J$5:$J$404,A130,Shifts!$P$5:$P$404,1,Shifts!$A$5:$A$404,"&gt;="&amp;($C$3+7),Shifts!$A$5:$A$404,"&lt;"&amp;($C$3+14)))</f>
        <v/>
      </c>
      <c r="H130" s="24">
        <f>IF(A130="","",MAX(0,G130-40))</f>
        <v/>
      </c>
      <c r="I130" s="24">
        <f>IF(A130="","",MAXIFS(Shifts!$N$5:$N$404,Shifts!$J$5:$J$404,A130))</f>
        <v/>
      </c>
      <c r="J130" s="26">
        <f>IF(A130="","",SUMIFS(Shifts!$M$5:$M$404,Shifts!$J$5:$J$404,A130,Shifts!$P$5:$P$404,1))</f>
        <v/>
      </c>
      <c r="K130" s="26">
        <f>IF(OR(A130="",D130=0),"",ROUND((F130+H130)*0.5*J130/D130,2))</f>
        <v/>
      </c>
      <c r="L130" s="19">
        <f>IF(A130="","",TRIM(IF(F130+H130&gt;0,"Over 40 h in a week. ","")&amp;IF(I130&gt;12,"Day over 12 h (Colorado overtime, California double time). ",IF(I130&gt;8,"Day over 8 h (daily overtime in CA, AK, NV). ",""))))</f>
        <v/>
      </c>
    </row>
    <row r="131">
      <c r="A131" s="35">
        <f>IF(Roster!A129="","",Roster!A129)</f>
        <v/>
      </c>
      <c r="B131" s="19">
        <f>IF(A131="","",Roster!B129&amp;"")</f>
        <v/>
      </c>
      <c r="C131" s="18">
        <f>IF(A131="","",COUNTIFS(Shifts!$J$5:$J$404,A131,Shifts!$P$5:$P$404,1))</f>
        <v/>
      </c>
      <c r="D131" s="24">
        <f>IF(A131="","",SUMIFS(Shifts!$I$5:$I$404,Shifts!$J$5:$J$404,A131,Shifts!$P$5:$P$404,1))</f>
        <v/>
      </c>
      <c r="E131" s="24">
        <f>IF(A131="","",SUMIFS(Shifts!$I$5:$I$404,Shifts!$J$5:$J$404,A131,Shifts!$P$5:$P$404,1,Shifts!$A$5:$A$404,"&gt;="&amp;$C$3,Shifts!$A$5:$A$404,"&lt;"&amp;($C$3+7)))</f>
        <v/>
      </c>
      <c r="F131" s="24">
        <f>IF(A131="","",MAX(0,E131-40))</f>
        <v/>
      </c>
      <c r="G131" s="24">
        <f>IF(A131="","",SUMIFS(Shifts!$I$5:$I$404,Shifts!$J$5:$J$404,A131,Shifts!$P$5:$P$404,1,Shifts!$A$5:$A$404,"&gt;="&amp;($C$3+7),Shifts!$A$5:$A$404,"&lt;"&amp;($C$3+14)))</f>
        <v/>
      </c>
      <c r="H131" s="24">
        <f>IF(A131="","",MAX(0,G131-40))</f>
        <v/>
      </c>
      <c r="I131" s="24">
        <f>IF(A131="","",MAXIFS(Shifts!$N$5:$N$404,Shifts!$J$5:$J$404,A131))</f>
        <v/>
      </c>
      <c r="J131" s="26">
        <f>IF(A131="","",SUMIFS(Shifts!$M$5:$M$404,Shifts!$J$5:$J$404,A131,Shifts!$P$5:$P$404,1))</f>
        <v/>
      </c>
      <c r="K131" s="26">
        <f>IF(OR(A131="",D131=0),"",ROUND((F131+H131)*0.5*J131/D131,2))</f>
        <v/>
      </c>
      <c r="L131" s="19">
        <f>IF(A131="","",TRIM(IF(F131+H131&gt;0,"Over 40 h in a week. ","")&amp;IF(I131&gt;12,"Day over 12 h (Colorado overtime, California double time). ",IF(I131&gt;8,"Day over 8 h (daily overtime in CA, AK, NV). ",""))))</f>
        <v/>
      </c>
    </row>
    <row r="132">
      <c r="A132" s="35">
        <f>IF(Roster!A130="","",Roster!A130)</f>
        <v/>
      </c>
      <c r="B132" s="19">
        <f>IF(A132="","",Roster!B130&amp;"")</f>
        <v/>
      </c>
      <c r="C132" s="18">
        <f>IF(A132="","",COUNTIFS(Shifts!$J$5:$J$404,A132,Shifts!$P$5:$P$404,1))</f>
        <v/>
      </c>
      <c r="D132" s="24">
        <f>IF(A132="","",SUMIFS(Shifts!$I$5:$I$404,Shifts!$J$5:$J$404,A132,Shifts!$P$5:$P$404,1))</f>
        <v/>
      </c>
      <c r="E132" s="24">
        <f>IF(A132="","",SUMIFS(Shifts!$I$5:$I$404,Shifts!$J$5:$J$404,A132,Shifts!$P$5:$P$404,1,Shifts!$A$5:$A$404,"&gt;="&amp;$C$3,Shifts!$A$5:$A$404,"&lt;"&amp;($C$3+7)))</f>
        <v/>
      </c>
      <c r="F132" s="24">
        <f>IF(A132="","",MAX(0,E132-40))</f>
        <v/>
      </c>
      <c r="G132" s="24">
        <f>IF(A132="","",SUMIFS(Shifts!$I$5:$I$404,Shifts!$J$5:$J$404,A132,Shifts!$P$5:$P$404,1,Shifts!$A$5:$A$404,"&gt;="&amp;($C$3+7),Shifts!$A$5:$A$404,"&lt;"&amp;($C$3+14)))</f>
        <v/>
      </c>
      <c r="H132" s="24">
        <f>IF(A132="","",MAX(0,G132-40))</f>
        <v/>
      </c>
      <c r="I132" s="24">
        <f>IF(A132="","",MAXIFS(Shifts!$N$5:$N$404,Shifts!$J$5:$J$404,A132))</f>
        <v/>
      </c>
      <c r="J132" s="26">
        <f>IF(A132="","",SUMIFS(Shifts!$M$5:$M$404,Shifts!$J$5:$J$404,A132,Shifts!$P$5:$P$404,1))</f>
        <v/>
      </c>
      <c r="K132" s="26">
        <f>IF(OR(A132="",D132=0),"",ROUND((F132+H132)*0.5*J132/D132,2))</f>
        <v/>
      </c>
      <c r="L132" s="19">
        <f>IF(A132="","",TRIM(IF(F132+H132&gt;0,"Over 40 h in a week. ","")&amp;IF(I132&gt;12,"Day over 12 h (Colorado overtime, California double time). ",IF(I132&gt;8,"Day over 8 h (daily overtime in CA, AK, NV). ",""))))</f>
        <v/>
      </c>
    </row>
    <row r="133">
      <c r="A133" s="35">
        <f>IF(Roster!A131="","",Roster!A131)</f>
        <v/>
      </c>
      <c r="B133" s="19">
        <f>IF(A133="","",Roster!B131&amp;"")</f>
        <v/>
      </c>
      <c r="C133" s="18">
        <f>IF(A133="","",COUNTIFS(Shifts!$J$5:$J$404,A133,Shifts!$P$5:$P$404,1))</f>
        <v/>
      </c>
      <c r="D133" s="24">
        <f>IF(A133="","",SUMIFS(Shifts!$I$5:$I$404,Shifts!$J$5:$J$404,A133,Shifts!$P$5:$P$404,1))</f>
        <v/>
      </c>
      <c r="E133" s="24">
        <f>IF(A133="","",SUMIFS(Shifts!$I$5:$I$404,Shifts!$J$5:$J$404,A133,Shifts!$P$5:$P$404,1,Shifts!$A$5:$A$404,"&gt;="&amp;$C$3,Shifts!$A$5:$A$404,"&lt;"&amp;($C$3+7)))</f>
        <v/>
      </c>
      <c r="F133" s="24">
        <f>IF(A133="","",MAX(0,E133-40))</f>
        <v/>
      </c>
      <c r="G133" s="24">
        <f>IF(A133="","",SUMIFS(Shifts!$I$5:$I$404,Shifts!$J$5:$J$404,A133,Shifts!$P$5:$P$404,1,Shifts!$A$5:$A$404,"&gt;="&amp;($C$3+7),Shifts!$A$5:$A$404,"&lt;"&amp;($C$3+14)))</f>
        <v/>
      </c>
      <c r="H133" s="24">
        <f>IF(A133="","",MAX(0,G133-40))</f>
        <v/>
      </c>
      <c r="I133" s="24">
        <f>IF(A133="","",MAXIFS(Shifts!$N$5:$N$404,Shifts!$J$5:$J$404,A133))</f>
        <v/>
      </c>
      <c r="J133" s="26">
        <f>IF(A133="","",SUMIFS(Shifts!$M$5:$M$404,Shifts!$J$5:$J$404,A133,Shifts!$P$5:$P$404,1))</f>
        <v/>
      </c>
      <c r="K133" s="26">
        <f>IF(OR(A133="",D133=0),"",ROUND((F133+H133)*0.5*J133/D133,2))</f>
        <v/>
      </c>
      <c r="L133" s="19">
        <f>IF(A133="","",TRIM(IF(F133+H133&gt;0,"Over 40 h in a week. ","")&amp;IF(I133&gt;12,"Day over 12 h (Colorado overtime, California double time). ",IF(I133&gt;8,"Day over 8 h (daily overtime in CA, AK, NV). ",""))))</f>
        <v/>
      </c>
    </row>
    <row r="134">
      <c r="A134" s="35">
        <f>IF(Roster!A132="","",Roster!A132)</f>
        <v/>
      </c>
      <c r="B134" s="19">
        <f>IF(A134="","",Roster!B132&amp;"")</f>
        <v/>
      </c>
      <c r="C134" s="18">
        <f>IF(A134="","",COUNTIFS(Shifts!$J$5:$J$404,A134,Shifts!$P$5:$P$404,1))</f>
        <v/>
      </c>
      <c r="D134" s="24">
        <f>IF(A134="","",SUMIFS(Shifts!$I$5:$I$404,Shifts!$J$5:$J$404,A134,Shifts!$P$5:$P$404,1))</f>
        <v/>
      </c>
      <c r="E134" s="24">
        <f>IF(A134="","",SUMIFS(Shifts!$I$5:$I$404,Shifts!$J$5:$J$404,A134,Shifts!$P$5:$P$404,1,Shifts!$A$5:$A$404,"&gt;="&amp;$C$3,Shifts!$A$5:$A$404,"&lt;"&amp;($C$3+7)))</f>
        <v/>
      </c>
      <c r="F134" s="24">
        <f>IF(A134="","",MAX(0,E134-40))</f>
        <v/>
      </c>
      <c r="G134" s="24">
        <f>IF(A134="","",SUMIFS(Shifts!$I$5:$I$404,Shifts!$J$5:$J$404,A134,Shifts!$P$5:$P$404,1,Shifts!$A$5:$A$404,"&gt;="&amp;($C$3+7),Shifts!$A$5:$A$404,"&lt;"&amp;($C$3+14)))</f>
        <v/>
      </c>
      <c r="H134" s="24">
        <f>IF(A134="","",MAX(0,G134-40))</f>
        <v/>
      </c>
      <c r="I134" s="24">
        <f>IF(A134="","",MAXIFS(Shifts!$N$5:$N$404,Shifts!$J$5:$J$404,A134))</f>
        <v/>
      </c>
      <c r="J134" s="26">
        <f>IF(A134="","",SUMIFS(Shifts!$M$5:$M$404,Shifts!$J$5:$J$404,A134,Shifts!$P$5:$P$404,1))</f>
        <v/>
      </c>
      <c r="K134" s="26">
        <f>IF(OR(A134="",D134=0),"",ROUND((F134+H134)*0.5*J134/D134,2))</f>
        <v/>
      </c>
      <c r="L134" s="19">
        <f>IF(A134="","",TRIM(IF(F134+H134&gt;0,"Over 40 h in a week. ","")&amp;IF(I134&gt;12,"Day over 12 h (Colorado overtime, California double time). ",IF(I134&gt;8,"Day over 8 h (daily overtime in CA, AK, NV). ",""))))</f>
        <v/>
      </c>
    </row>
    <row r="135">
      <c r="A135" s="35">
        <f>IF(Roster!A133="","",Roster!A133)</f>
        <v/>
      </c>
      <c r="B135" s="19">
        <f>IF(A135="","",Roster!B133&amp;"")</f>
        <v/>
      </c>
      <c r="C135" s="18">
        <f>IF(A135="","",COUNTIFS(Shifts!$J$5:$J$404,A135,Shifts!$P$5:$P$404,1))</f>
        <v/>
      </c>
      <c r="D135" s="24">
        <f>IF(A135="","",SUMIFS(Shifts!$I$5:$I$404,Shifts!$J$5:$J$404,A135,Shifts!$P$5:$P$404,1))</f>
        <v/>
      </c>
      <c r="E135" s="24">
        <f>IF(A135="","",SUMIFS(Shifts!$I$5:$I$404,Shifts!$J$5:$J$404,A135,Shifts!$P$5:$P$404,1,Shifts!$A$5:$A$404,"&gt;="&amp;$C$3,Shifts!$A$5:$A$404,"&lt;"&amp;($C$3+7)))</f>
        <v/>
      </c>
      <c r="F135" s="24">
        <f>IF(A135="","",MAX(0,E135-40))</f>
        <v/>
      </c>
      <c r="G135" s="24">
        <f>IF(A135="","",SUMIFS(Shifts!$I$5:$I$404,Shifts!$J$5:$J$404,A135,Shifts!$P$5:$P$404,1,Shifts!$A$5:$A$404,"&gt;="&amp;($C$3+7),Shifts!$A$5:$A$404,"&lt;"&amp;($C$3+14)))</f>
        <v/>
      </c>
      <c r="H135" s="24">
        <f>IF(A135="","",MAX(0,G135-40))</f>
        <v/>
      </c>
      <c r="I135" s="24">
        <f>IF(A135="","",MAXIFS(Shifts!$N$5:$N$404,Shifts!$J$5:$J$404,A135))</f>
        <v/>
      </c>
      <c r="J135" s="26">
        <f>IF(A135="","",SUMIFS(Shifts!$M$5:$M$404,Shifts!$J$5:$J$404,A135,Shifts!$P$5:$P$404,1))</f>
        <v/>
      </c>
      <c r="K135" s="26">
        <f>IF(OR(A135="",D135=0),"",ROUND((F135+H135)*0.5*J135/D135,2))</f>
        <v/>
      </c>
      <c r="L135" s="19">
        <f>IF(A135="","",TRIM(IF(F135+H135&gt;0,"Over 40 h in a week. ","")&amp;IF(I135&gt;12,"Day over 12 h (Colorado overtime, California double time). ",IF(I135&gt;8,"Day over 8 h (daily overtime in CA, AK, NV). ",""))))</f>
        <v/>
      </c>
    </row>
    <row r="136">
      <c r="A136" s="35">
        <f>IF(Roster!A134="","",Roster!A134)</f>
        <v/>
      </c>
      <c r="B136" s="19">
        <f>IF(A136="","",Roster!B134&amp;"")</f>
        <v/>
      </c>
      <c r="C136" s="18">
        <f>IF(A136="","",COUNTIFS(Shifts!$J$5:$J$404,A136,Shifts!$P$5:$P$404,1))</f>
        <v/>
      </c>
      <c r="D136" s="24">
        <f>IF(A136="","",SUMIFS(Shifts!$I$5:$I$404,Shifts!$J$5:$J$404,A136,Shifts!$P$5:$P$404,1))</f>
        <v/>
      </c>
      <c r="E136" s="24">
        <f>IF(A136="","",SUMIFS(Shifts!$I$5:$I$404,Shifts!$J$5:$J$404,A136,Shifts!$P$5:$P$404,1,Shifts!$A$5:$A$404,"&gt;="&amp;$C$3,Shifts!$A$5:$A$404,"&lt;"&amp;($C$3+7)))</f>
        <v/>
      </c>
      <c r="F136" s="24">
        <f>IF(A136="","",MAX(0,E136-40))</f>
        <v/>
      </c>
      <c r="G136" s="24">
        <f>IF(A136="","",SUMIFS(Shifts!$I$5:$I$404,Shifts!$J$5:$J$404,A136,Shifts!$P$5:$P$404,1,Shifts!$A$5:$A$404,"&gt;="&amp;($C$3+7),Shifts!$A$5:$A$404,"&lt;"&amp;($C$3+14)))</f>
        <v/>
      </c>
      <c r="H136" s="24">
        <f>IF(A136="","",MAX(0,G136-40))</f>
        <v/>
      </c>
      <c r="I136" s="24">
        <f>IF(A136="","",MAXIFS(Shifts!$N$5:$N$404,Shifts!$J$5:$J$404,A136))</f>
        <v/>
      </c>
      <c r="J136" s="26">
        <f>IF(A136="","",SUMIFS(Shifts!$M$5:$M$404,Shifts!$J$5:$J$404,A136,Shifts!$P$5:$P$404,1))</f>
        <v/>
      </c>
      <c r="K136" s="26">
        <f>IF(OR(A136="",D136=0),"",ROUND((F136+H136)*0.5*J136/D136,2))</f>
        <v/>
      </c>
      <c r="L136" s="19">
        <f>IF(A136="","",TRIM(IF(F136+H136&gt;0,"Over 40 h in a week. ","")&amp;IF(I136&gt;12,"Day over 12 h (Colorado overtime, California double time). ",IF(I136&gt;8,"Day over 8 h (daily overtime in CA, AK, NV). ",""))))</f>
        <v/>
      </c>
    </row>
    <row r="137">
      <c r="A137" s="35">
        <f>IF(Roster!A135="","",Roster!A135)</f>
        <v/>
      </c>
      <c r="B137" s="19">
        <f>IF(A137="","",Roster!B135&amp;"")</f>
        <v/>
      </c>
      <c r="C137" s="18">
        <f>IF(A137="","",COUNTIFS(Shifts!$J$5:$J$404,A137,Shifts!$P$5:$P$404,1))</f>
        <v/>
      </c>
      <c r="D137" s="24">
        <f>IF(A137="","",SUMIFS(Shifts!$I$5:$I$404,Shifts!$J$5:$J$404,A137,Shifts!$P$5:$P$404,1))</f>
        <v/>
      </c>
      <c r="E137" s="24">
        <f>IF(A137="","",SUMIFS(Shifts!$I$5:$I$404,Shifts!$J$5:$J$404,A137,Shifts!$P$5:$P$404,1,Shifts!$A$5:$A$404,"&gt;="&amp;$C$3,Shifts!$A$5:$A$404,"&lt;"&amp;($C$3+7)))</f>
        <v/>
      </c>
      <c r="F137" s="24">
        <f>IF(A137="","",MAX(0,E137-40))</f>
        <v/>
      </c>
      <c r="G137" s="24">
        <f>IF(A137="","",SUMIFS(Shifts!$I$5:$I$404,Shifts!$J$5:$J$404,A137,Shifts!$P$5:$P$404,1,Shifts!$A$5:$A$404,"&gt;="&amp;($C$3+7),Shifts!$A$5:$A$404,"&lt;"&amp;($C$3+14)))</f>
        <v/>
      </c>
      <c r="H137" s="24">
        <f>IF(A137="","",MAX(0,G137-40))</f>
        <v/>
      </c>
      <c r="I137" s="24">
        <f>IF(A137="","",MAXIFS(Shifts!$N$5:$N$404,Shifts!$J$5:$J$404,A137))</f>
        <v/>
      </c>
      <c r="J137" s="26">
        <f>IF(A137="","",SUMIFS(Shifts!$M$5:$M$404,Shifts!$J$5:$J$404,A137,Shifts!$P$5:$P$404,1))</f>
        <v/>
      </c>
      <c r="K137" s="26">
        <f>IF(OR(A137="",D137=0),"",ROUND((F137+H137)*0.5*J137/D137,2))</f>
        <v/>
      </c>
      <c r="L137" s="19">
        <f>IF(A137="","",TRIM(IF(F137+H137&gt;0,"Over 40 h in a week. ","")&amp;IF(I137&gt;12,"Day over 12 h (Colorado overtime, California double time). ",IF(I137&gt;8,"Day over 8 h (daily overtime in CA, AK, NV). ",""))))</f>
        <v/>
      </c>
    </row>
    <row r="138">
      <c r="A138" s="35">
        <f>IF(Roster!A136="","",Roster!A136)</f>
        <v/>
      </c>
      <c r="B138" s="19">
        <f>IF(A138="","",Roster!B136&amp;"")</f>
        <v/>
      </c>
      <c r="C138" s="18">
        <f>IF(A138="","",COUNTIFS(Shifts!$J$5:$J$404,A138,Shifts!$P$5:$P$404,1))</f>
        <v/>
      </c>
      <c r="D138" s="24">
        <f>IF(A138="","",SUMIFS(Shifts!$I$5:$I$404,Shifts!$J$5:$J$404,A138,Shifts!$P$5:$P$404,1))</f>
        <v/>
      </c>
      <c r="E138" s="24">
        <f>IF(A138="","",SUMIFS(Shifts!$I$5:$I$404,Shifts!$J$5:$J$404,A138,Shifts!$P$5:$P$404,1,Shifts!$A$5:$A$404,"&gt;="&amp;$C$3,Shifts!$A$5:$A$404,"&lt;"&amp;($C$3+7)))</f>
        <v/>
      </c>
      <c r="F138" s="24">
        <f>IF(A138="","",MAX(0,E138-40))</f>
        <v/>
      </c>
      <c r="G138" s="24">
        <f>IF(A138="","",SUMIFS(Shifts!$I$5:$I$404,Shifts!$J$5:$J$404,A138,Shifts!$P$5:$P$404,1,Shifts!$A$5:$A$404,"&gt;="&amp;($C$3+7),Shifts!$A$5:$A$404,"&lt;"&amp;($C$3+14)))</f>
        <v/>
      </c>
      <c r="H138" s="24">
        <f>IF(A138="","",MAX(0,G138-40))</f>
        <v/>
      </c>
      <c r="I138" s="24">
        <f>IF(A138="","",MAXIFS(Shifts!$N$5:$N$404,Shifts!$J$5:$J$404,A138))</f>
        <v/>
      </c>
      <c r="J138" s="26">
        <f>IF(A138="","",SUMIFS(Shifts!$M$5:$M$404,Shifts!$J$5:$J$404,A138,Shifts!$P$5:$P$404,1))</f>
        <v/>
      </c>
      <c r="K138" s="26">
        <f>IF(OR(A138="",D138=0),"",ROUND((F138+H138)*0.5*J138/D138,2))</f>
        <v/>
      </c>
      <c r="L138" s="19">
        <f>IF(A138="","",TRIM(IF(F138+H138&gt;0,"Over 40 h in a week. ","")&amp;IF(I138&gt;12,"Day over 12 h (Colorado overtime, California double time). ",IF(I138&gt;8,"Day over 8 h (daily overtime in CA, AK, NV). ",""))))</f>
        <v/>
      </c>
    </row>
    <row r="139">
      <c r="A139" s="35">
        <f>IF(Roster!A137="","",Roster!A137)</f>
        <v/>
      </c>
      <c r="B139" s="19">
        <f>IF(A139="","",Roster!B137&amp;"")</f>
        <v/>
      </c>
      <c r="C139" s="18">
        <f>IF(A139="","",COUNTIFS(Shifts!$J$5:$J$404,A139,Shifts!$P$5:$P$404,1))</f>
        <v/>
      </c>
      <c r="D139" s="24">
        <f>IF(A139="","",SUMIFS(Shifts!$I$5:$I$404,Shifts!$J$5:$J$404,A139,Shifts!$P$5:$P$404,1))</f>
        <v/>
      </c>
      <c r="E139" s="24">
        <f>IF(A139="","",SUMIFS(Shifts!$I$5:$I$404,Shifts!$J$5:$J$404,A139,Shifts!$P$5:$P$404,1,Shifts!$A$5:$A$404,"&gt;="&amp;$C$3,Shifts!$A$5:$A$404,"&lt;"&amp;($C$3+7)))</f>
        <v/>
      </c>
      <c r="F139" s="24">
        <f>IF(A139="","",MAX(0,E139-40))</f>
        <v/>
      </c>
      <c r="G139" s="24">
        <f>IF(A139="","",SUMIFS(Shifts!$I$5:$I$404,Shifts!$J$5:$J$404,A139,Shifts!$P$5:$P$404,1,Shifts!$A$5:$A$404,"&gt;="&amp;($C$3+7),Shifts!$A$5:$A$404,"&lt;"&amp;($C$3+14)))</f>
        <v/>
      </c>
      <c r="H139" s="24">
        <f>IF(A139="","",MAX(0,G139-40))</f>
        <v/>
      </c>
      <c r="I139" s="24">
        <f>IF(A139="","",MAXIFS(Shifts!$N$5:$N$404,Shifts!$J$5:$J$404,A139))</f>
        <v/>
      </c>
      <c r="J139" s="26">
        <f>IF(A139="","",SUMIFS(Shifts!$M$5:$M$404,Shifts!$J$5:$J$404,A139,Shifts!$P$5:$P$404,1))</f>
        <v/>
      </c>
      <c r="K139" s="26">
        <f>IF(OR(A139="",D139=0),"",ROUND((F139+H139)*0.5*J139/D139,2))</f>
        <v/>
      </c>
      <c r="L139" s="19">
        <f>IF(A139="","",TRIM(IF(F139+H139&gt;0,"Over 40 h in a week. ","")&amp;IF(I139&gt;12,"Day over 12 h (Colorado overtime, California double time). ",IF(I139&gt;8,"Day over 8 h (daily overtime in CA, AK, NV). ",""))))</f>
        <v/>
      </c>
    </row>
    <row r="140">
      <c r="A140" s="35">
        <f>IF(Roster!A138="","",Roster!A138)</f>
        <v/>
      </c>
      <c r="B140" s="19">
        <f>IF(A140="","",Roster!B138&amp;"")</f>
        <v/>
      </c>
      <c r="C140" s="18">
        <f>IF(A140="","",COUNTIFS(Shifts!$J$5:$J$404,A140,Shifts!$P$5:$P$404,1))</f>
        <v/>
      </c>
      <c r="D140" s="24">
        <f>IF(A140="","",SUMIFS(Shifts!$I$5:$I$404,Shifts!$J$5:$J$404,A140,Shifts!$P$5:$P$404,1))</f>
        <v/>
      </c>
      <c r="E140" s="24">
        <f>IF(A140="","",SUMIFS(Shifts!$I$5:$I$404,Shifts!$J$5:$J$404,A140,Shifts!$P$5:$P$404,1,Shifts!$A$5:$A$404,"&gt;="&amp;$C$3,Shifts!$A$5:$A$404,"&lt;"&amp;($C$3+7)))</f>
        <v/>
      </c>
      <c r="F140" s="24">
        <f>IF(A140="","",MAX(0,E140-40))</f>
        <v/>
      </c>
      <c r="G140" s="24">
        <f>IF(A140="","",SUMIFS(Shifts!$I$5:$I$404,Shifts!$J$5:$J$404,A140,Shifts!$P$5:$P$404,1,Shifts!$A$5:$A$404,"&gt;="&amp;($C$3+7),Shifts!$A$5:$A$404,"&lt;"&amp;($C$3+14)))</f>
        <v/>
      </c>
      <c r="H140" s="24">
        <f>IF(A140="","",MAX(0,G140-40))</f>
        <v/>
      </c>
      <c r="I140" s="24">
        <f>IF(A140="","",MAXIFS(Shifts!$N$5:$N$404,Shifts!$J$5:$J$404,A140))</f>
        <v/>
      </c>
      <c r="J140" s="26">
        <f>IF(A140="","",SUMIFS(Shifts!$M$5:$M$404,Shifts!$J$5:$J$404,A140,Shifts!$P$5:$P$404,1))</f>
        <v/>
      </c>
      <c r="K140" s="26">
        <f>IF(OR(A140="",D140=0),"",ROUND((F140+H140)*0.5*J140/D140,2))</f>
        <v/>
      </c>
      <c r="L140" s="19">
        <f>IF(A140="","",TRIM(IF(F140+H140&gt;0,"Over 40 h in a week. ","")&amp;IF(I140&gt;12,"Day over 12 h (Colorado overtime, California double time). ",IF(I140&gt;8,"Day over 8 h (daily overtime in CA, AK, NV). ",""))))</f>
        <v/>
      </c>
    </row>
    <row r="141">
      <c r="A141" s="35">
        <f>IF(Roster!A139="","",Roster!A139)</f>
        <v/>
      </c>
      <c r="B141" s="19">
        <f>IF(A141="","",Roster!B139&amp;"")</f>
        <v/>
      </c>
      <c r="C141" s="18">
        <f>IF(A141="","",COUNTIFS(Shifts!$J$5:$J$404,A141,Shifts!$P$5:$P$404,1))</f>
        <v/>
      </c>
      <c r="D141" s="24">
        <f>IF(A141="","",SUMIFS(Shifts!$I$5:$I$404,Shifts!$J$5:$J$404,A141,Shifts!$P$5:$P$404,1))</f>
        <v/>
      </c>
      <c r="E141" s="24">
        <f>IF(A141="","",SUMIFS(Shifts!$I$5:$I$404,Shifts!$J$5:$J$404,A141,Shifts!$P$5:$P$404,1,Shifts!$A$5:$A$404,"&gt;="&amp;$C$3,Shifts!$A$5:$A$404,"&lt;"&amp;($C$3+7)))</f>
        <v/>
      </c>
      <c r="F141" s="24">
        <f>IF(A141="","",MAX(0,E141-40))</f>
        <v/>
      </c>
      <c r="G141" s="24">
        <f>IF(A141="","",SUMIFS(Shifts!$I$5:$I$404,Shifts!$J$5:$J$404,A141,Shifts!$P$5:$P$404,1,Shifts!$A$5:$A$404,"&gt;="&amp;($C$3+7),Shifts!$A$5:$A$404,"&lt;"&amp;($C$3+14)))</f>
        <v/>
      </c>
      <c r="H141" s="24">
        <f>IF(A141="","",MAX(0,G141-40))</f>
        <v/>
      </c>
      <c r="I141" s="24">
        <f>IF(A141="","",MAXIFS(Shifts!$N$5:$N$404,Shifts!$J$5:$J$404,A141))</f>
        <v/>
      </c>
      <c r="J141" s="26">
        <f>IF(A141="","",SUMIFS(Shifts!$M$5:$M$404,Shifts!$J$5:$J$404,A141,Shifts!$P$5:$P$404,1))</f>
        <v/>
      </c>
      <c r="K141" s="26">
        <f>IF(OR(A141="",D141=0),"",ROUND((F141+H141)*0.5*J141/D141,2))</f>
        <v/>
      </c>
      <c r="L141" s="19">
        <f>IF(A141="","",TRIM(IF(F141+H141&gt;0,"Over 40 h in a week. ","")&amp;IF(I141&gt;12,"Day over 12 h (Colorado overtime, California double time). ",IF(I141&gt;8,"Day over 8 h (daily overtime in CA, AK, NV). ",""))))</f>
        <v/>
      </c>
    </row>
    <row r="142">
      <c r="A142" s="35">
        <f>IF(Roster!A140="","",Roster!A140)</f>
        <v/>
      </c>
      <c r="B142" s="19">
        <f>IF(A142="","",Roster!B140&amp;"")</f>
        <v/>
      </c>
      <c r="C142" s="18">
        <f>IF(A142="","",COUNTIFS(Shifts!$J$5:$J$404,A142,Shifts!$P$5:$P$404,1))</f>
        <v/>
      </c>
      <c r="D142" s="24">
        <f>IF(A142="","",SUMIFS(Shifts!$I$5:$I$404,Shifts!$J$5:$J$404,A142,Shifts!$P$5:$P$404,1))</f>
        <v/>
      </c>
      <c r="E142" s="24">
        <f>IF(A142="","",SUMIFS(Shifts!$I$5:$I$404,Shifts!$J$5:$J$404,A142,Shifts!$P$5:$P$404,1,Shifts!$A$5:$A$404,"&gt;="&amp;$C$3,Shifts!$A$5:$A$404,"&lt;"&amp;($C$3+7)))</f>
        <v/>
      </c>
      <c r="F142" s="24">
        <f>IF(A142="","",MAX(0,E142-40))</f>
        <v/>
      </c>
      <c r="G142" s="24">
        <f>IF(A142="","",SUMIFS(Shifts!$I$5:$I$404,Shifts!$J$5:$J$404,A142,Shifts!$P$5:$P$404,1,Shifts!$A$5:$A$404,"&gt;="&amp;($C$3+7),Shifts!$A$5:$A$404,"&lt;"&amp;($C$3+14)))</f>
        <v/>
      </c>
      <c r="H142" s="24">
        <f>IF(A142="","",MAX(0,G142-40))</f>
        <v/>
      </c>
      <c r="I142" s="24">
        <f>IF(A142="","",MAXIFS(Shifts!$N$5:$N$404,Shifts!$J$5:$J$404,A142))</f>
        <v/>
      </c>
      <c r="J142" s="26">
        <f>IF(A142="","",SUMIFS(Shifts!$M$5:$M$404,Shifts!$J$5:$J$404,A142,Shifts!$P$5:$P$404,1))</f>
        <v/>
      </c>
      <c r="K142" s="26">
        <f>IF(OR(A142="",D142=0),"",ROUND((F142+H142)*0.5*J142/D142,2))</f>
        <v/>
      </c>
      <c r="L142" s="19">
        <f>IF(A142="","",TRIM(IF(F142+H142&gt;0,"Over 40 h in a week. ","")&amp;IF(I142&gt;12,"Day over 12 h (Colorado overtime, California double time). ",IF(I142&gt;8,"Day over 8 h (daily overtime in CA, AK, NV). ",""))))</f>
        <v/>
      </c>
    </row>
    <row r="143">
      <c r="A143" s="35">
        <f>IF(Roster!A141="","",Roster!A141)</f>
        <v/>
      </c>
      <c r="B143" s="19">
        <f>IF(A143="","",Roster!B141&amp;"")</f>
        <v/>
      </c>
      <c r="C143" s="18">
        <f>IF(A143="","",COUNTIFS(Shifts!$J$5:$J$404,A143,Shifts!$P$5:$P$404,1))</f>
        <v/>
      </c>
      <c r="D143" s="24">
        <f>IF(A143="","",SUMIFS(Shifts!$I$5:$I$404,Shifts!$J$5:$J$404,A143,Shifts!$P$5:$P$404,1))</f>
        <v/>
      </c>
      <c r="E143" s="24">
        <f>IF(A143="","",SUMIFS(Shifts!$I$5:$I$404,Shifts!$J$5:$J$404,A143,Shifts!$P$5:$P$404,1,Shifts!$A$5:$A$404,"&gt;="&amp;$C$3,Shifts!$A$5:$A$404,"&lt;"&amp;($C$3+7)))</f>
        <v/>
      </c>
      <c r="F143" s="24">
        <f>IF(A143="","",MAX(0,E143-40))</f>
        <v/>
      </c>
      <c r="G143" s="24">
        <f>IF(A143="","",SUMIFS(Shifts!$I$5:$I$404,Shifts!$J$5:$J$404,A143,Shifts!$P$5:$P$404,1,Shifts!$A$5:$A$404,"&gt;="&amp;($C$3+7),Shifts!$A$5:$A$404,"&lt;"&amp;($C$3+14)))</f>
        <v/>
      </c>
      <c r="H143" s="24">
        <f>IF(A143="","",MAX(0,G143-40))</f>
        <v/>
      </c>
      <c r="I143" s="24">
        <f>IF(A143="","",MAXIFS(Shifts!$N$5:$N$404,Shifts!$J$5:$J$404,A143))</f>
        <v/>
      </c>
      <c r="J143" s="26">
        <f>IF(A143="","",SUMIFS(Shifts!$M$5:$M$404,Shifts!$J$5:$J$404,A143,Shifts!$P$5:$P$404,1))</f>
        <v/>
      </c>
      <c r="K143" s="26">
        <f>IF(OR(A143="",D143=0),"",ROUND((F143+H143)*0.5*J143/D143,2))</f>
        <v/>
      </c>
      <c r="L143" s="19">
        <f>IF(A143="","",TRIM(IF(F143+H143&gt;0,"Over 40 h in a week. ","")&amp;IF(I143&gt;12,"Day over 12 h (Colorado overtime, California double time). ",IF(I143&gt;8,"Day over 8 h (daily overtime in CA, AK, NV). ",""))))</f>
        <v/>
      </c>
    </row>
    <row r="144">
      <c r="A144" s="35">
        <f>IF(Roster!A142="","",Roster!A142)</f>
        <v/>
      </c>
      <c r="B144" s="19">
        <f>IF(A144="","",Roster!B142&amp;"")</f>
        <v/>
      </c>
      <c r="C144" s="18">
        <f>IF(A144="","",COUNTIFS(Shifts!$J$5:$J$404,A144,Shifts!$P$5:$P$404,1))</f>
        <v/>
      </c>
      <c r="D144" s="24">
        <f>IF(A144="","",SUMIFS(Shifts!$I$5:$I$404,Shifts!$J$5:$J$404,A144,Shifts!$P$5:$P$404,1))</f>
        <v/>
      </c>
      <c r="E144" s="24">
        <f>IF(A144="","",SUMIFS(Shifts!$I$5:$I$404,Shifts!$J$5:$J$404,A144,Shifts!$P$5:$P$404,1,Shifts!$A$5:$A$404,"&gt;="&amp;$C$3,Shifts!$A$5:$A$404,"&lt;"&amp;($C$3+7)))</f>
        <v/>
      </c>
      <c r="F144" s="24">
        <f>IF(A144="","",MAX(0,E144-40))</f>
        <v/>
      </c>
      <c r="G144" s="24">
        <f>IF(A144="","",SUMIFS(Shifts!$I$5:$I$404,Shifts!$J$5:$J$404,A144,Shifts!$P$5:$P$404,1,Shifts!$A$5:$A$404,"&gt;="&amp;($C$3+7),Shifts!$A$5:$A$404,"&lt;"&amp;($C$3+14)))</f>
        <v/>
      </c>
      <c r="H144" s="24">
        <f>IF(A144="","",MAX(0,G144-40))</f>
        <v/>
      </c>
      <c r="I144" s="24">
        <f>IF(A144="","",MAXIFS(Shifts!$N$5:$N$404,Shifts!$J$5:$J$404,A144))</f>
        <v/>
      </c>
      <c r="J144" s="26">
        <f>IF(A144="","",SUMIFS(Shifts!$M$5:$M$404,Shifts!$J$5:$J$404,A144,Shifts!$P$5:$P$404,1))</f>
        <v/>
      </c>
      <c r="K144" s="26">
        <f>IF(OR(A144="",D144=0),"",ROUND((F144+H144)*0.5*J144/D144,2))</f>
        <v/>
      </c>
      <c r="L144" s="19">
        <f>IF(A144="","",TRIM(IF(F144+H144&gt;0,"Over 40 h in a week. ","")&amp;IF(I144&gt;12,"Day over 12 h (Colorado overtime, California double time). ",IF(I144&gt;8,"Day over 8 h (daily overtime in CA, AK, NV). ",""))))</f>
        <v/>
      </c>
    </row>
    <row r="145">
      <c r="A145" s="35">
        <f>IF(Roster!A143="","",Roster!A143)</f>
        <v/>
      </c>
      <c r="B145" s="19">
        <f>IF(A145="","",Roster!B143&amp;"")</f>
        <v/>
      </c>
      <c r="C145" s="18">
        <f>IF(A145="","",COUNTIFS(Shifts!$J$5:$J$404,A145,Shifts!$P$5:$P$404,1))</f>
        <v/>
      </c>
      <c r="D145" s="24">
        <f>IF(A145="","",SUMIFS(Shifts!$I$5:$I$404,Shifts!$J$5:$J$404,A145,Shifts!$P$5:$P$404,1))</f>
        <v/>
      </c>
      <c r="E145" s="24">
        <f>IF(A145="","",SUMIFS(Shifts!$I$5:$I$404,Shifts!$J$5:$J$404,A145,Shifts!$P$5:$P$404,1,Shifts!$A$5:$A$404,"&gt;="&amp;$C$3,Shifts!$A$5:$A$404,"&lt;"&amp;($C$3+7)))</f>
        <v/>
      </c>
      <c r="F145" s="24">
        <f>IF(A145="","",MAX(0,E145-40))</f>
        <v/>
      </c>
      <c r="G145" s="24">
        <f>IF(A145="","",SUMIFS(Shifts!$I$5:$I$404,Shifts!$J$5:$J$404,A145,Shifts!$P$5:$P$404,1,Shifts!$A$5:$A$404,"&gt;="&amp;($C$3+7),Shifts!$A$5:$A$404,"&lt;"&amp;($C$3+14)))</f>
        <v/>
      </c>
      <c r="H145" s="24">
        <f>IF(A145="","",MAX(0,G145-40))</f>
        <v/>
      </c>
      <c r="I145" s="24">
        <f>IF(A145="","",MAXIFS(Shifts!$N$5:$N$404,Shifts!$J$5:$J$404,A145))</f>
        <v/>
      </c>
      <c r="J145" s="26">
        <f>IF(A145="","",SUMIFS(Shifts!$M$5:$M$404,Shifts!$J$5:$J$404,A145,Shifts!$P$5:$P$404,1))</f>
        <v/>
      </c>
      <c r="K145" s="26">
        <f>IF(OR(A145="",D145=0),"",ROUND((F145+H145)*0.5*J145/D145,2))</f>
        <v/>
      </c>
      <c r="L145" s="19">
        <f>IF(A145="","",TRIM(IF(F145+H145&gt;0,"Over 40 h in a week. ","")&amp;IF(I145&gt;12,"Day over 12 h (Colorado overtime, California double time). ",IF(I145&gt;8,"Day over 8 h (daily overtime in CA, AK, NV). ",""))))</f>
        <v/>
      </c>
    </row>
    <row r="146">
      <c r="A146" s="35">
        <f>IF(Roster!A144="","",Roster!A144)</f>
        <v/>
      </c>
      <c r="B146" s="19">
        <f>IF(A146="","",Roster!B144&amp;"")</f>
        <v/>
      </c>
      <c r="C146" s="18">
        <f>IF(A146="","",COUNTIFS(Shifts!$J$5:$J$404,A146,Shifts!$P$5:$P$404,1))</f>
        <v/>
      </c>
      <c r="D146" s="24">
        <f>IF(A146="","",SUMIFS(Shifts!$I$5:$I$404,Shifts!$J$5:$J$404,A146,Shifts!$P$5:$P$404,1))</f>
        <v/>
      </c>
      <c r="E146" s="24">
        <f>IF(A146="","",SUMIFS(Shifts!$I$5:$I$404,Shifts!$J$5:$J$404,A146,Shifts!$P$5:$P$404,1,Shifts!$A$5:$A$404,"&gt;="&amp;$C$3,Shifts!$A$5:$A$404,"&lt;"&amp;($C$3+7)))</f>
        <v/>
      </c>
      <c r="F146" s="24">
        <f>IF(A146="","",MAX(0,E146-40))</f>
        <v/>
      </c>
      <c r="G146" s="24">
        <f>IF(A146="","",SUMIFS(Shifts!$I$5:$I$404,Shifts!$J$5:$J$404,A146,Shifts!$P$5:$P$404,1,Shifts!$A$5:$A$404,"&gt;="&amp;($C$3+7),Shifts!$A$5:$A$404,"&lt;"&amp;($C$3+14)))</f>
        <v/>
      </c>
      <c r="H146" s="24">
        <f>IF(A146="","",MAX(0,G146-40))</f>
        <v/>
      </c>
      <c r="I146" s="24">
        <f>IF(A146="","",MAXIFS(Shifts!$N$5:$N$404,Shifts!$J$5:$J$404,A146))</f>
        <v/>
      </c>
      <c r="J146" s="26">
        <f>IF(A146="","",SUMIFS(Shifts!$M$5:$M$404,Shifts!$J$5:$J$404,A146,Shifts!$P$5:$P$404,1))</f>
        <v/>
      </c>
      <c r="K146" s="26">
        <f>IF(OR(A146="",D146=0),"",ROUND((F146+H146)*0.5*J146/D146,2))</f>
        <v/>
      </c>
      <c r="L146" s="19">
        <f>IF(A146="","",TRIM(IF(F146+H146&gt;0,"Over 40 h in a week. ","")&amp;IF(I146&gt;12,"Day over 12 h (Colorado overtime, California double time). ",IF(I146&gt;8,"Day over 8 h (daily overtime in CA, AK, NV). ",""))))</f>
        <v/>
      </c>
    </row>
    <row r="147">
      <c r="A147" s="35">
        <f>IF(Roster!A145="","",Roster!A145)</f>
        <v/>
      </c>
      <c r="B147" s="19">
        <f>IF(A147="","",Roster!B145&amp;"")</f>
        <v/>
      </c>
      <c r="C147" s="18">
        <f>IF(A147="","",COUNTIFS(Shifts!$J$5:$J$404,A147,Shifts!$P$5:$P$404,1))</f>
        <v/>
      </c>
      <c r="D147" s="24">
        <f>IF(A147="","",SUMIFS(Shifts!$I$5:$I$404,Shifts!$J$5:$J$404,A147,Shifts!$P$5:$P$404,1))</f>
        <v/>
      </c>
      <c r="E147" s="24">
        <f>IF(A147="","",SUMIFS(Shifts!$I$5:$I$404,Shifts!$J$5:$J$404,A147,Shifts!$P$5:$P$404,1,Shifts!$A$5:$A$404,"&gt;="&amp;$C$3,Shifts!$A$5:$A$404,"&lt;"&amp;($C$3+7)))</f>
        <v/>
      </c>
      <c r="F147" s="24">
        <f>IF(A147="","",MAX(0,E147-40))</f>
        <v/>
      </c>
      <c r="G147" s="24">
        <f>IF(A147="","",SUMIFS(Shifts!$I$5:$I$404,Shifts!$J$5:$J$404,A147,Shifts!$P$5:$P$404,1,Shifts!$A$5:$A$404,"&gt;="&amp;($C$3+7),Shifts!$A$5:$A$404,"&lt;"&amp;($C$3+14)))</f>
        <v/>
      </c>
      <c r="H147" s="24">
        <f>IF(A147="","",MAX(0,G147-40))</f>
        <v/>
      </c>
      <c r="I147" s="24">
        <f>IF(A147="","",MAXIFS(Shifts!$N$5:$N$404,Shifts!$J$5:$J$404,A147))</f>
        <v/>
      </c>
      <c r="J147" s="26">
        <f>IF(A147="","",SUMIFS(Shifts!$M$5:$M$404,Shifts!$J$5:$J$404,A147,Shifts!$P$5:$P$404,1))</f>
        <v/>
      </c>
      <c r="K147" s="26">
        <f>IF(OR(A147="",D147=0),"",ROUND((F147+H147)*0.5*J147/D147,2))</f>
        <v/>
      </c>
      <c r="L147" s="19">
        <f>IF(A147="","",TRIM(IF(F147+H147&gt;0,"Over 40 h in a week. ","")&amp;IF(I147&gt;12,"Day over 12 h (Colorado overtime, California double time). ",IF(I147&gt;8,"Day over 8 h (daily overtime in CA, AK, NV). ",""))))</f>
        <v/>
      </c>
    </row>
    <row r="148">
      <c r="A148" s="35">
        <f>IF(Roster!A146="","",Roster!A146)</f>
        <v/>
      </c>
      <c r="B148" s="19">
        <f>IF(A148="","",Roster!B146&amp;"")</f>
        <v/>
      </c>
      <c r="C148" s="18">
        <f>IF(A148="","",COUNTIFS(Shifts!$J$5:$J$404,A148,Shifts!$P$5:$P$404,1))</f>
        <v/>
      </c>
      <c r="D148" s="24">
        <f>IF(A148="","",SUMIFS(Shifts!$I$5:$I$404,Shifts!$J$5:$J$404,A148,Shifts!$P$5:$P$404,1))</f>
        <v/>
      </c>
      <c r="E148" s="24">
        <f>IF(A148="","",SUMIFS(Shifts!$I$5:$I$404,Shifts!$J$5:$J$404,A148,Shifts!$P$5:$P$404,1,Shifts!$A$5:$A$404,"&gt;="&amp;$C$3,Shifts!$A$5:$A$404,"&lt;"&amp;($C$3+7)))</f>
        <v/>
      </c>
      <c r="F148" s="24">
        <f>IF(A148="","",MAX(0,E148-40))</f>
        <v/>
      </c>
      <c r="G148" s="24">
        <f>IF(A148="","",SUMIFS(Shifts!$I$5:$I$404,Shifts!$J$5:$J$404,A148,Shifts!$P$5:$P$404,1,Shifts!$A$5:$A$404,"&gt;="&amp;($C$3+7),Shifts!$A$5:$A$404,"&lt;"&amp;($C$3+14)))</f>
        <v/>
      </c>
      <c r="H148" s="24">
        <f>IF(A148="","",MAX(0,G148-40))</f>
        <v/>
      </c>
      <c r="I148" s="24">
        <f>IF(A148="","",MAXIFS(Shifts!$N$5:$N$404,Shifts!$J$5:$J$404,A148))</f>
        <v/>
      </c>
      <c r="J148" s="26">
        <f>IF(A148="","",SUMIFS(Shifts!$M$5:$M$404,Shifts!$J$5:$J$404,A148,Shifts!$P$5:$P$404,1))</f>
        <v/>
      </c>
      <c r="K148" s="26">
        <f>IF(OR(A148="",D148=0),"",ROUND((F148+H148)*0.5*J148/D148,2))</f>
        <v/>
      </c>
      <c r="L148" s="19">
        <f>IF(A148="","",TRIM(IF(F148+H148&gt;0,"Over 40 h in a week. ","")&amp;IF(I148&gt;12,"Day over 12 h (Colorado overtime, California double time). ",IF(I148&gt;8,"Day over 8 h (daily overtime in CA, AK, NV). ",""))))</f>
        <v/>
      </c>
    </row>
    <row r="149">
      <c r="A149" s="35">
        <f>IF(Roster!A147="","",Roster!A147)</f>
        <v/>
      </c>
      <c r="B149" s="19">
        <f>IF(A149="","",Roster!B147&amp;"")</f>
        <v/>
      </c>
      <c r="C149" s="18">
        <f>IF(A149="","",COUNTIFS(Shifts!$J$5:$J$404,A149,Shifts!$P$5:$P$404,1))</f>
        <v/>
      </c>
      <c r="D149" s="24">
        <f>IF(A149="","",SUMIFS(Shifts!$I$5:$I$404,Shifts!$J$5:$J$404,A149,Shifts!$P$5:$P$404,1))</f>
        <v/>
      </c>
      <c r="E149" s="24">
        <f>IF(A149="","",SUMIFS(Shifts!$I$5:$I$404,Shifts!$J$5:$J$404,A149,Shifts!$P$5:$P$404,1,Shifts!$A$5:$A$404,"&gt;="&amp;$C$3,Shifts!$A$5:$A$404,"&lt;"&amp;($C$3+7)))</f>
        <v/>
      </c>
      <c r="F149" s="24">
        <f>IF(A149="","",MAX(0,E149-40))</f>
        <v/>
      </c>
      <c r="G149" s="24">
        <f>IF(A149="","",SUMIFS(Shifts!$I$5:$I$404,Shifts!$J$5:$J$404,A149,Shifts!$P$5:$P$404,1,Shifts!$A$5:$A$404,"&gt;="&amp;($C$3+7),Shifts!$A$5:$A$404,"&lt;"&amp;($C$3+14)))</f>
        <v/>
      </c>
      <c r="H149" s="24">
        <f>IF(A149="","",MAX(0,G149-40))</f>
        <v/>
      </c>
      <c r="I149" s="24">
        <f>IF(A149="","",MAXIFS(Shifts!$N$5:$N$404,Shifts!$J$5:$J$404,A149))</f>
        <v/>
      </c>
      <c r="J149" s="26">
        <f>IF(A149="","",SUMIFS(Shifts!$M$5:$M$404,Shifts!$J$5:$J$404,A149,Shifts!$P$5:$P$404,1))</f>
        <v/>
      </c>
      <c r="K149" s="26">
        <f>IF(OR(A149="",D149=0),"",ROUND((F149+H149)*0.5*J149/D149,2))</f>
        <v/>
      </c>
      <c r="L149" s="19">
        <f>IF(A149="","",TRIM(IF(F149+H149&gt;0,"Over 40 h in a week. ","")&amp;IF(I149&gt;12,"Day over 12 h (Colorado overtime, California double time). ",IF(I149&gt;8,"Day over 8 h (daily overtime in CA, AK, NV). ",""))))</f>
        <v/>
      </c>
    </row>
    <row r="150">
      <c r="A150" s="35">
        <f>IF(Roster!A148="","",Roster!A148)</f>
        <v/>
      </c>
      <c r="B150" s="19">
        <f>IF(A150="","",Roster!B148&amp;"")</f>
        <v/>
      </c>
      <c r="C150" s="18">
        <f>IF(A150="","",COUNTIFS(Shifts!$J$5:$J$404,A150,Shifts!$P$5:$P$404,1))</f>
        <v/>
      </c>
      <c r="D150" s="24">
        <f>IF(A150="","",SUMIFS(Shifts!$I$5:$I$404,Shifts!$J$5:$J$404,A150,Shifts!$P$5:$P$404,1))</f>
        <v/>
      </c>
      <c r="E150" s="24">
        <f>IF(A150="","",SUMIFS(Shifts!$I$5:$I$404,Shifts!$J$5:$J$404,A150,Shifts!$P$5:$P$404,1,Shifts!$A$5:$A$404,"&gt;="&amp;$C$3,Shifts!$A$5:$A$404,"&lt;"&amp;($C$3+7)))</f>
        <v/>
      </c>
      <c r="F150" s="24">
        <f>IF(A150="","",MAX(0,E150-40))</f>
        <v/>
      </c>
      <c r="G150" s="24">
        <f>IF(A150="","",SUMIFS(Shifts!$I$5:$I$404,Shifts!$J$5:$J$404,A150,Shifts!$P$5:$P$404,1,Shifts!$A$5:$A$404,"&gt;="&amp;($C$3+7),Shifts!$A$5:$A$404,"&lt;"&amp;($C$3+14)))</f>
        <v/>
      </c>
      <c r="H150" s="24">
        <f>IF(A150="","",MAX(0,G150-40))</f>
        <v/>
      </c>
      <c r="I150" s="24">
        <f>IF(A150="","",MAXIFS(Shifts!$N$5:$N$404,Shifts!$J$5:$J$404,A150))</f>
        <v/>
      </c>
      <c r="J150" s="26">
        <f>IF(A150="","",SUMIFS(Shifts!$M$5:$M$404,Shifts!$J$5:$J$404,A150,Shifts!$P$5:$P$404,1))</f>
        <v/>
      </c>
      <c r="K150" s="26">
        <f>IF(OR(A150="",D150=0),"",ROUND((F150+H150)*0.5*J150/D150,2))</f>
        <v/>
      </c>
      <c r="L150" s="19">
        <f>IF(A150="","",TRIM(IF(F150+H150&gt;0,"Over 40 h in a week. ","")&amp;IF(I150&gt;12,"Day over 12 h (Colorado overtime, California double time). ",IF(I150&gt;8,"Day over 8 h (daily overtime in CA, AK, NV). ",""))))</f>
        <v/>
      </c>
    </row>
    <row r="151">
      <c r="A151" s="35">
        <f>IF(Roster!A149="","",Roster!A149)</f>
        <v/>
      </c>
      <c r="B151" s="19">
        <f>IF(A151="","",Roster!B149&amp;"")</f>
        <v/>
      </c>
      <c r="C151" s="18">
        <f>IF(A151="","",COUNTIFS(Shifts!$J$5:$J$404,A151,Shifts!$P$5:$P$404,1))</f>
        <v/>
      </c>
      <c r="D151" s="24">
        <f>IF(A151="","",SUMIFS(Shifts!$I$5:$I$404,Shifts!$J$5:$J$404,A151,Shifts!$P$5:$P$404,1))</f>
        <v/>
      </c>
      <c r="E151" s="24">
        <f>IF(A151="","",SUMIFS(Shifts!$I$5:$I$404,Shifts!$J$5:$J$404,A151,Shifts!$P$5:$P$404,1,Shifts!$A$5:$A$404,"&gt;="&amp;$C$3,Shifts!$A$5:$A$404,"&lt;"&amp;($C$3+7)))</f>
        <v/>
      </c>
      <c r="F151" s="24">
        <f>IF(A151="","",MAX(0,E151-40))</f>
        <v/>
      </c>
      <c r="G151" s="24">
        <f>IF(A151="","",SUMIFS(Shifts!$I$5:$I$404,Shifts!$J$5:$J$404,A151,Shifts!$P$5:$P$404,1,Shifts!$A$5:$A$404,"&gt;="&amp;($C$3+7),Shifts!$A$5:$A$404,"&lt;"&amp;($C$3+14)))</f>
        <v/>
      </c>
      <c r="H151" s="24">
        <f>IF(A151="","",MAX(0,G151-40))</f>
        <v/>
      </c>
      <c r="I151" s="24">
        <f>IF(A151="","",MAXIFS(Shifts!$N$5:$N$404,Shifts!$J$5:$J$404,A151))</f>
        <v/>
      </c>
      <c r="J151" s="26">
        <f>IF(A151="","",SUMIFS(Shifts!$M$5:$M$404,Shifts!$J$5:$J$404,A151,Shifts!$P$5:$P$404,1))</f>
        <v/>
      </c>
      <c r="K151" s="26">
        <f>IF(OR(A151="",D151=0),"",ROUND((F151+H151)*0.5*J151/D151,2))</f>
        <v/>
      </c>
      <c r="L151" s="19">
        <f>IF(A151="","",TRIM(IF(F151+H151&gt;0,"Over 40 h in a week. ","")&amp;IF(I151&gt;12,"Day over 12 h (Colorado overtime, California double time). ",IF(I151&gt;8,"Day over 8 h (daily overtime in CA, AK, NV). ",""))))</f>
        <v/>
      </c>
    </row>
    <row r="152">
      <c r="A152" s="35">
        <f>IF(Roster!A150="","",Roster!A150)</f>
        <v/>
      </c>
      <c r="B152" s="19">
        <f>IF(A152="","",Roster!B150&amp;"")</f>
        <v/>
      </c>
      <c r="C152" s="18">
        <f>IF(A152="","",COUNTIFS(Shifts!$J$5:$J$404,A152,Shifts!$P$5:$P$404,1))</f>
        <v/>
      </c>
      <c r="D152" s="24">
        <f>IF(A152="","",SUMIFS(Shifts!$I$5:$I$404,Shifts!$J$5:$J$404,A152,Shifts!$P$5:$P$404,1))</f>
        <v/>
      </c>
      <c r="E152" s="24">
        <f>IF(A152="","",SUMIFS(Shifts!$I$5:$I$404,Shifts!$J$5:$J$404,A152,Shifts!$P$5:$P$404,1,Shifts!$A$5:$A$404,"&gt;="&amp;$C$3,Shifts!$A$5:$A$404,"&lt;"&amp;($C$3+7)))</f>
        <v/>
      </c>
      <c r="F152" s="24">
        <f>IF(A152="","",MAX(0,E152-40))</f>
        <v/>
      </c>
      <c r="G152" s="24">
        <f>IF(A152="","",SUMIFS(Shifts!$I$5:$I$404,Shifts!$J$5:$J$404,A152,Shifts!$P$5:$P$404,1,Shifts!$A$5:$A$404,"&gt;="&amp;($C$3+7),Shifts!$A$5:$A$404,"&lt;"&amp;($C$3+14)))</f>
        <v/>
      </c>
      <c r="H152" s="24">
        <f>IF(A152="","",MAX(0,G152-40))</f>
        <v/>
      </c>
      <c r="I152" s="24">
        <f>IF(A152="","",MAXIFS(Shifts!$N$5:$N$404,Shifts!$J$5:$J$404,A152))</f>
        <v/>
      </c>
      <c r="J152" s="26">
        <f>IF(A152="","",SUMIFS(Shifts!$M$5:$M$404,Shifts!$J$5:$J$404,A152,Shifts!$P$5:$P$404,1))</f>
        <v/>
      </c>
      <c r="K152" s="26">
        <f>IF(OR(A152="",D152=0),"",ROUND((F152+H152)*0.5*J152/D152,2))</f>
        <v/>
      </c>
      <c r="L152" s="19">
        <f>IF(A152="","",TRIM(IF(F152+H152&gt;0,"Over 40 h in a week. ","")&amp;IF(I152&gt;12,"Day over 12 h (Colorado overtime, California double time). ",IF(I152&gt;8,"Day over 8 h (daily overtime in CA, AK, NV). ",""))))</f>
        <v/>
      </c>
    </row>
    <row r="153">
      <c r="A153" s="35">
        <f>IF(Roster!A151="","",Roster!A151)</f>
        <v/>
      </c>
      <c r="B153" s="19">
        <f>IF(A153="","",Roster!B151&amp;"")</f>
        <v/>
      </c>
      <c r="C153" s="18">
        <f>IF(A153="","",COUNTIFS(Shifts!$J$5:$J$404,A153,Shifts!$P$5:$P$404,1))</f>
        <v/>
      </c>
      <c r="D153" s="24">
        <f>IF(A153="","",SUMIFS(Shifts!$I$5:$I$404,Shifts!$J$5:$J$404,A153,Shifts!$P$5:$P$404,1))</f>
        <v/>
      </c>
      <c r="E153" s="24">
        <f>IF(A153="","",SUMIFS(Shifts!$I$5:$I$404,Shifts!$J$5:$J$404,A153,Shifts!$P$5:$P$404,1,Shifts!$A$5:$A$404,"&gt;="&amp;$C$3,Shifts!$A$5:$A$404,"&lt;"&amp;($C$3+7)))</f>
        <v/>
      </c>
      <c r="F153" s="24">
        <f>IF(A153="","",MAX(0,E153-40))</f>
        <v/>
      </c>
      <c r="G153" s="24">
        <f>IF(A153="","",SUMIFS(Shifts!$I$5:$I$404,Shifts!$J$5:$J$404,A153,Shifts!$P$5:$P$404,1,Shifts!$A$5:$A$404,"&gt;="&amp;($C$3+7),Shifts!$A$5:$A$404,"&lt;"&amp;($C$3+14)))</f>
        <v/>
      </c>
      <c r="H153" s="24">
        <f>IF(A153="","",MAX(0,G153-40))</f>
        <v/>
      </c>
      <c r="I153" s="24">
        <f>IF(A153="","",MAXIFS(Shifts!$N$5:$N$404,Shifts!$J$5:$J$404,A153))</f>
        <v/>
      </c>
      <c r="J153" s="26">
        <f>IF(A153="","",SUMIFS(Shifts!$M$5:$M$404,Shifts!$J$5:$J$404,A153,Shifts!$P$5:$P$404,1))</f>
        <v/>
      </c>
      <c r="K153" s="26">
        <f>IF(OR(A153="",D153=0),"",ROUND((F153+H153)*0.5*J153/D153,2))</f>
        <v/>
      </c>
      <c r="L153" s="19">
        <f>IF(A153="","",TRIM(IF(F153+H153&gt;0,"Over 40 h in a week. ","")&amp;IF(I153&gt;12,"Day over 12 h (Colorado overtime, California double time). ",IF(I153&gt;8,"Day over 8 h (daily overtime in CA, AK, NV). ",""))))</f>
        <v/>
      </c>
    </row>
    <row r="154">
      <c r="A154" s="35">
        <f>IF(Roster!A152="","",Roster!A152)</f>
        <v/>
      </c>
      <c r="B154" s="19">
        <f>IF(A154="","",Roster!B152&amp;"")</f>
        <v/>
      </c>
      <c r="C154" s="18">
        <f>IF(A154="","",COUNTIFS(Shifts!$J$5:$J$404,A154,Shifts!$P$5:$P$404,1))</f>
        <v/>
      </c>
      <c r="D154" s="24">
        <f>IF(A154="","",SUMIFS(Shifts!$I$5:$I$404,Shifts!$J$5:$J$404,A154,Shifts!$P$5:$P$404,1))</f>
        <v/>
      </c>
      <c r="E154" s="24">
        <f>IF(A154="","",SUMIFS(Shifts!$I$5:$I$404,Shifts!$J$5:$J$404,A154,Shifts!$P$5:$P$404,1,Shifts!$A$5:$A$404,"&gt;="&amp;$C$3,Shifts!$A$5:$A$404,"&lt;"&amp;($C$3+7)))</f>
        <v/>
      </c>
      <c r="F154" s="24">
        <f>IF(A154="","",MAX(0,E154-40))</f>
        <v/>
      </c>
      <c r="G154" s="24">
        <f>IF(A154="","",SUMIFS(Shifts!$I$5:$I$404,Shifts!$J$5:$J$404,A154,Shifts!$P$5:$P$404,1,Shifts!$A$5:$A$404,"&gt;="&amp;($C$3+7),Shifts!$A$5:$A$404,"&lt;"&amp;($C$3+14)))</f>
        <v/>
      </c>
      <c r="H154" s="24">
        <f>IF(A154="","",MAX(0,G154-40))</f>
        <v/>
      </c>
      <c r="I154" s="24">
        <f>IF(A154="","",MAXIFS(Shifts!$N$5:$N$404,Shifts!$J$5:$J$404,A154))</f>
        <v/>
      </c>
      <c r="J154" s="26">
        <f>IF(A154="","",SUMIFS(Shifts!$M$5:$M$404,Shifts!$J$5:$J$404,A154,Shifts!$P$5:$P$404,1))</f>
        <v/>
      </c>
      <c r="K154" s="26">
        <f>IF(OR(A154="",D154=0),"",ROUND((F154+H154)*0.5*J154/D154,2))</f>
        <v/>
      </c>
      <c r="L154" s="19">
        <f>IF(A154="","",TRIM(IF(F154+H154&gt;0,"Over 40 h in a week. ","")&amp;IF(I154&gt;12,"Day over 12 h (Colorado overtime, California double time). ",IF(I154&gt;8,"Day over 8 h (daily overtime in CA, AK, NV). ",""))))</f>
        <v/>
      </c>
    </row>
    <row r="155">
      <c r="A155" s="35">
        <f>IF(Roster!A153="","",Roster!A153)</f>
        <v/>
      </c>
      <c r="B155" s="19">
        <f>IF(A155="","",Roster!B153&amp;"")</f>
        <v/>
      </c>
      <c r="C155" s="18">
        <f>IF(A155="","",COUNTIFS(Shifts!$J$5:$J$404,A155,Shifts!$P$5:$P$404,1))</f>
        <v/>
      </c>
      <c r="D155" s="24">
        <f>IF(A155="","",SUMIFS(Shifts!$I$5:$I$404,Shifts!$J$5:$J$404,A155,Shifts!$P$5:$P$404,1))</f>
        <v/>
      </c>
      <c r="E155" s="24">
        <f>IF(A155="","",SUMIFS(Shifts!$I$5:$I$404,Shifts!$J$5:$J$404,A155,Shifts!$P$5:$P$404,1,Shifts!$A$5:$A$404,"&gt;="&amp;$C$3,Shifts!$A$5:$A$404,"&lt;"&amp;($C$3+7)))</f>
        <v/>
      </c>
      <c r="F155" s="24">
        <f>IF(A155="","",MAX(0,E155-40))</f>
        <v/>
      </c>
      <c r="G155" s="24">
        <f>IF(A155="","",SUMIFS(Shifts!$I$5:$I$404,Shifts!$J$5:$J$404,A155,Shifts!$P$5:$P$404,1,Shifts!$A$5:$A$404,"&gt;="&amp;($C$3+7),Shifts!$A$5:$A$404,"&lt;"&amp;($C$3+14)))</f>
        <v/>
      </c>
      <c r="H155" s="24">
        <f>IF(A155="","",MAX(0,G155-40))</f>
        <v/>
      </c>
      <c r="I155" s="24">
        <f>IF(A155="","",MAXIFS(Shifts!$N$5:$N$404,Shifts!$J$5:$J$404,A155))</f>
        <v/>
      </c>
      <c r="J155" s="26">
        <f>IF(A155="","",SUMIFS(Shifts!$M$5:$M$404,Shifts!$J$5:$J$404,A155,Shifts!$P$5:$P$404,1))</f>
        <v/>
      </c>
      <c r="K155" s="26">
        <f>IF(OR(A155="",D155=0),"",ROUND((F155+H155)*0.5*J155/D155,2))</f>
        <v/>
      </c>
      <c r="L155" s="19">
        <f>IF(A155="","",TRIM(IF(F155+H155&gt;0,"Over 40 h in a week. ","")&amp;IF(I155&gt;12,"Day over 12 h (Colorado overtime, California double time). ",IF(I155&gt;8,"Day over 8 h (daily overtime in CA, AK, NV). ",""))))</f>
        <v/>
      </c>
    </row>
    <row r="156">
      <c r="A156" s="35">
        <f>IF(Roster!A154="","",Roster!A154)</f>
        <v/>
      </c>
      <c r="B156" s="19">
        <f>IF(A156="","",Roster!B154&amp;"")</f>
        <v/>
      </c>
      <c r="C156" s="18">
        <f>IF(A156="","",COUNTIFS(Shifts!$J$5:$J$404,A156,Shifts!$P$5:$P$404,1))</f>
        <v/>
      </c>
      <c r="D156" s="24">
        <f>IF(A156="","",SUMIFS(Shifts!$I$5:$I$404,Shifts!$J$5:$J$404,A156,Shifts!$P$5:$P$404,1))</f>
        <v/>
      </c>
      <c r="E156" s="24">
        <f>IF(A156="","",SUMIFS(Shifts!$I$5:$I$404,Shifts!$J$5:$J$404,A156,Shifts!$P$5:$P$404,1,Shifts!$A$5:$A$404,"&gt;="&amp;$C$3,Shifts!$A$5:$A$404,"&lt;"&amp;($C$3+7)))</f>
        <v/>
      </c>
      <c r="F156" s="24">
        <f>IF(A156="","",MAX(0,E156-40))</f>
        <v/>
      </c>
      <c r="G156" s="24">
        <f>IF(A156="","",SUMIFS(Shifts!$I$5:$I$404,Shifts!$J$5:$J$404,A156,Shifts!$P$5:$P$404,1,Shifts!$A$5:$A$404,"&gt;="&amp;($C$3+7),Shifts!$A$5:$A$404,"&lt;"&amp;($C$3+14)))</f>
        <v/>
      </c>
      <c r="H156" s="24">
        <f>IF(A156="","",MAX(0,G156-40))</f>
        <v/>
      </c>
      <c r="I156" s="24">
        <f>IF(A156="","",MAXIFS(Shifts!$N$5:$N$404,Shifts!$J$5:$J$404,A156))</f>
        <v/>
      </c>
      <c r="J156" s="26">
        <f>IF(A156="","",SUMIFS(Shifts!$M$5:$M$404,Shifts!$J$5:$J$404,A156,Shifts!$P$5:$P$404,1))</f>
        <v/>
      </c>
      <c r="K156" s="26">
        <f>IF(OR(A156="",D156=0),"",ROUND((F156+H156)*0.5*J156/D156,2))</f>
        <v/>
      </c>
      <c r="L156" s="19">
        <f>IF(A156="","",TRIM(IF(F156+H156&gt;0,"Over 40 h in a week. ","")&amp;IF(I156&gt;12,"Day over 12 h (Colorado overtime, California double time). ",IF(I156&gt;8,"Day over 8 h (daily overtime in CA, AK, NV). ",""))))</f>
        <v/>
      </c>
    </row>
    <row r="157">
      <c r="A157" s="35">
        <f>IF(Roster!A155="","",Roster!A155)</f>
        <v/>
      </c>
      <c r="B157" s="19">
        <f>IF(A157="","",Roster!B155&amp;"")</f>
        <v/>
      </c>
      <c r="C157" s="18">
        <f>IF(A157="","",COUNTIFS(Shifts!$J$5:$J$404,A157,Shifts!$P$5:$P$404,1))</f>
        <v/>
      </c>
      <c r="D157" s="24">
        <f>IF(A157="","",SUMIFS(Shifts!$I$5:$I$404,Shifts!$J$5:$J$404,A157,Shifts!$P$5:$P$404,1))</f>
        <v/>
      </c>
      <c r="E157" s="24">
        <f>IF(A157="","",SUMIFS(Shifts!$I$5:$I$404,Shifts!$J$5:$J$404,A157,Shifts!$P$5:$P$404,1,Shifts!$A$5:$A$404,"&gt;="&amp;$C$3,Shifts!$A$5:$A$404,"&lt;"&amp;($C$3+7)))</f>
        <v/>
      </c>
      <c r="F157" s="24">
        <f>IF(A157="","",MAX(0,E157-40))</f>
        <v/>
      </c>
      <c r="G157" s="24">
        <f>IF(A157="","",SUMIFS(Shifts!$I$5:$I$404,Shifts!$J$5:$J$404,A157,Shifts!$P$5:$P$404,1,Shifts!$A$5:$A$404,"&gt;="&amp;($C$3+7),Shifts!$A$5:$A$404,"&lt;"&amp;($C$3+14)))</f>
        <v/>
      </c>
      <c r="H157" s="24">
        <f>IF(A157="","",MAX(0,G157-40))</f>
        <v/>
      </c>
      <c r="I157" s="24">
        <f>IF(A157="","",MAXIFS(Shifts!$N$5:$N$404,Shifts!$J$5:$J$404,A157))</f>
        <v/>
      </c>
      <c r="J157" s="26">
        <f>IF(A157="","",SUMIFS(Shifts!$M$5:$M$404,Shifts!$J$5:$J$404,A157,Shifts!$P$5:$P$404,1))</f>
        <v/>
      </c>
      <c r="K157" s="26">
        <f>IF(OR(A157="",D157=0),"",ROUND((F157+H157)*0.5*J157/D157,2))</f>
        <v/>
      </c>
      <c r="L157" s="19">
        <f>IF(A157="","",TRIM(IF(F157+H157&gt;0,"Over 40 h in a week. ","")&amp;IF(I157&gt;12,"Day over 12 h (Colorado overtime, California double time). ",IF(I157&gt;8,"Day over 8 h (daily overtime in CA, AK, NV). ",""))))</f>
        <v/>
      </c>
    </row>
    <row r="158">
      <c r="A158" s="35">
        <f>IF(Roster!A156="","",Roster!A156)</f>
        <v/>
      </c>
      <c r="B158" s="19">
        <f>IF(A158="","",Roster!B156&amp;"")</f>
        <v/>
      </c>
      <c r="C158" s="18">
        <f>IF(A158="","",COUNTIFS(Shifts!$J$5:$J$404,A158,Shifts!$P$5:$P$404,1))</f>
        <v/>
      </c>
      <c r="D158" s="24">
        <f>IF(A158="","",SUMIFS(Shifts!$I$5:$I$404,Shifts!$J$5:$J$404,A158,Shifts!$P$5:$P$404,1))</f>
        <v/>
      </c>
      <c r="E158" s="24">
        <f>IF(A158="","",SUMIFS(Shifts!$I$5:$I$404,Shifts!$J$5:$J$404,A158,Shifts!$P$5:$P$404,1,Shifts!$A$5:$A$404,"&gt;="&amp;$C$3,Shifts!$A$5:$A$404,"&lt;"&amp;($C$3+7)))</f>
        <v/>
      </c>
      <c r="F158" s="24">
        <f>IF(A158="","",MAX(0,E158-40))</f>
        <v/>
      </c>
      <c r="G158" s="24">
        <f>IF(A158="","",SUMIFS(Shifts!$I$5:$I$404,Shifts!$J$5:$J$404,A158,Shifts!$P$5:$P$404,1,Shifts!$A$5:$A$404,"&gt;="&amp;($C$3+7),Shifts!$A$5:$A$404,"&lt;"&amp;($C$3+14)))</f>
        <v/>
      </c>
      <c r="H158" s="24">
        <f>IF(A158="","",MAX(0,G158-40))</f>
        <v/>
      </c>
      <c r="I158" s="24">
        <f>IF(A158="","",MAXIFS(Shifts!$N$5:$N$404,Shifts!$J$5:$J$404,A158))</f>
        <v/>
      </c>
      <c r="J158" s="26">
        <f>IF(A158="","",SUMIFS(Shifts!$M$5:$M$404,Shifts!$J$5:$J$404,A158,Shifts!$P$5:$P$404,1))</f>
        <v/>
      </c>
      <c r="K158" s="26">
        <f>IF(OR(A158="",D158=0),"",ROUND((F158+H158)*0.5*J158/D158,2))</f>
        <v/>
      </c>
      <c r="L158" s="19">
        <f>IF(A158="","",TRIM(IF(F158+H158&gt;0,"Over 40 h in a week. ","")&amp;IF(I158&gt;12,"Day over 12 h (Colorado overtime, California double time). ",IF(I158&gt;8,"Day over 8 h (daily overtime in CA, AK, NV). ",""))))</f>
        <v/>
      </c>
    </row>
    <row r="159">
      <c r="A159" s="35">
        <f>IF(Roster!A157="","",Roster!A157)</f>
        <v/>
      </c>
      <c r="B159" s="19">
        <f>IF(A159="","",Roster!B157&amp;"")</f>
        <v/>
      </c>
      <c r="C159" s="18">
        <f>IF(A159="","",COUNTIFS(Shifts!$J$5:$J$404,A159,Shifts!$P$5:$P$404,1))</f>
        <v/>
      </c>
      <c r="D159" s="24">
        <f>IF(A159="","",SUMIFS(Shifts!$I$5:$I$404,Shifts!$J$5:$J$404,A159,Shifts!$P$5:$P$404,1))</f>
        <v/>
      </c>
      <c r="E159" s="24">
        <f>IF(A159="","",SUMIFS(Shifts!$I$5:$I$404,Shifts!$J$5:$J$404,A159,Shifts!$P$5:$P$404,1,Shifts!$A$5:$A$404,"&gt;="&amp;$C$3,Shifts!$A$5:$A$404,"&lt;"&amp;($C$3+7)))</f>
        <v/>
      </c>
      <c r="F159" s="24">
        <f>IF(A159="","",MAX(0,E159-40))</f>
        <v/>
      </c>
      <c r="G159" s="24">
        <f>IF(A159="","",SUMIFS(Shifts!$I$5:$I$404,Shifts!$J$5:$J$404,A159,Shifts!$P$5:$P$404,1,Shifts!$A$5:$A$404,"&gt;="&amp;($C$3+7),Shifts!$A$5:$A$404,"&lt;"&amp;($C$3+14)))</f>
        <v/>
      </c>
      <c r="H159" s="24">
        <f>IF(A159="","",MAX(0,G159-40))</f>
        <v/>
      </c>
      <c r="I159" s="24">
        <f>IF(A159="","",MAXIFS(Shifts!$N$5:$N$404,Shifts!$J$5:$J$404,A159))</f>
        <v/>
      </c>
      <c r="J159" s="26">
        <f>IF(A159="","",SUMIFS(Shifts!$M$5:$M$404,Shifts!$J$5:$J$404,A159,Shifts!$P$5:$P$404,1))</f>
        <v/>
      </c>
      <c r="K159" s="26">
        <f>IF(OR(A159="",D159=0),"",ROUND((F159+H159)*0.5*J159/D159,2))</f>
        <v/>
      </c>
      <c r="L159" s="19">
        <f>IF(A159="","",TRIM(IF(F159+H159&gt;0,"Over 40 h in a week. ","")&amp;IF(I159&gt;12,"Day over 12 h (Colorado overtime, California double time). ",IF(I159&gt;8,"Day over 8 h (daily overtime in CA, AK, NV). ",""))))</f>
        <v/>
      </c>
    </row>
    <row r="160">
      <c r="A160" s="35">
        <f>IF(Roster!A158="","",Roster!A158)</f>
        <v/>
      </c>
      <c r="B160" s="19">
        <f>IF(A160="","",Roster!B158&amp;"")</f>
        <v/>
      </c>
      <c r="C160" s="18">
        <f>IF(A160="","",COUNTIFS(Shifts!$J$5:$J$404,A160,Shifts!$P$5:$P$404,1))</f>
        <v/>
      </c>
      <c r="D160" s="24">
        <f>IF(A160="","",SUMIFS(Shifts!$I$5:$I$404,Shifts!$J$5:$J$404,A160,Shifts!$P$5:$P$404,1))</f>
        <v/>
      </c>
      <c r="E160" s="24">
        <f>IF(A160="","",SUMIFS(Shifts!$I$5:$I$404,Shifts!$J$5:$J$404,A160,Shifts!$P$5:$P$404,1,Shifts!$A$5:$A$404,"&gt;="&amp;$C$3,Shifts!$A$5:$A$404,"&lt;"&amp;($C$3+7)))</f>
        <v/>
      </c>
      <c r="F160" s="24">
        <f>IF(A160="","",MAX(0,E160-40))</f>
        <v/>
      </c>
      <c r="G160" s="24">
        <f>IF(A160="","",SUMIFS(Shifts!$I$5:$I$404,Shifts!$J$5:$J$404,A160,Shifts!$P$5:$P$404,1,Shifts!$A$5:$A$404,"&gt;="&amp;($C$3+7),Shifts!$A$5:$A$404,"&lt;"&amp;($C$3+14)))</f>
        <v/>
      </c>
      <c r="H160" s="24">
        <f>IF(A160="","",MAX(0,G160-40))</f>
        <v/>
      </c>
      <c r="I160" s="24">
        <f>IF(A160="","",MAXIFS(Shifts!$N$5:$N$404,Shifts!$J$5:$J$404,A160))</f>
        <v/>
      </c>
      <c r="J160" s="26">
        <f>IF(A160="","",SUMIFS(Shifts!$M$5:$M$404,Shifts!$J$5:$J$404,A160,Shifts!$P$5:$P$404,1))</f>
        <v/>
      </c>
      <c r="K160" s="26">
        <f>IF(OR(A160="",D160=0),"",ROUND((F160+H160)*0.5*J160/D160,2))</f>
        <v/>
      </c>
      <c r="L160" s="19">
        <f>IF(A160="","",TRIM(IF(F160+H160&gt;0,"Over 40 h in a week. ","")&amp;IF(I160&gt;12,"Day over 12 h (Colorado overtime, California double time). ",IF(I160&gt;8,"Day over 8 h (daily overtime in CA, AK, NV). ",""))))</f>
        <v/>
      </c>
    </row>
    <row r="161">
      <c r="A161" s="35">
        <f>IF(Roster!A159="","",Roster!A159)</f>
        <v/>
      </c>
      <c r="B161" s="19">
        <f>IF(A161="","",Roster!B159&amp;"")</f>
        <v/>
      </c>
      <c r="C161" s="18">
        <f>IF(A161="","",COUNTIFS(Shifts!$J$5:$J$404,A161,Shifts!$P$5:$P$404,1))</f>
        <v/>
      </c>
      <c r="D161" s="24">
        <f>IF(A161="","",SUMIFS(Shifts!$I$5:$I$404,Shifts!$J$5:$J$404,A161,Shifts!$P$5:$P$404,1))</f>
        <v/>
      </c>
      <c r="E161" s="24">
        <f>IF(A161="","",SUMIFS(Shifts!$I$5:$I$404,Shifts!$J$5:$J$404,A161,Shifts!$P$5:$P$404,1,Shifts!$A$5:$A$404,"&gt;="&amp;$C$3,Shifts!$A$5:$A$404,"&lt;"&amp;($C$3+7)))</f>
        <v/>
      </c>
      <c r="F161" s="24">
        <f>IF(A161="","",MAX(0,E161-40))</f>
        <v/>
      </c>
      <c r="G161" s="24">
        <f>IF(A161="","",SUMIFS(Shifts!$I$5:$I$404,Shifts!$J$5:$J$404,A161,Shifts!$P$5:$P$404,1,Shifts!$A$5:$A$404,"&gt;="&amp;($C$3+7),Shifts!$A$5:$A$404,"&lt;"&amp;($C$3+14)))</f>
        <v/>
      </c>
      <c r="H161" s="24">
        <f>IF(A161="","",MAX(0,G161-40))</f>
        <v/>
      </c>
      <c r="I161" s="24">
        <f>IF(A161="","",MAXIFS(Shifts!$N$5:$N$404,Shifts!$J$5:$J$404,A161))</f>
        <v/>
      </c>
      <c r="J161" s="26">
        <f>IF(A161="","",SUMIFS(Shifts!$M$5:$M$404,Shifts!$J$5:$J$404,A161,Shifts!$P$5:$P$404,1))</f>
        <v/>
      </c>
      <c r="K161" s="26">
        <f>IF(OR(A161="",D161=0),"",ROUND((F161+H161)*0.5*J161/D161,2))</f>
        <v/>
      </c>
      <c r="L161" s="19">
        <f>IF(A161="","",TRIM(IF(F161+H161&gt;0,"Over 40 h in a week. ","")&amp;IF(I161&gt;12,"Day over 12 h (Colorado overtime, California double time). ",IF(I161&gt;8,"Day over 8 h (daily overtime in CA, AK, NV). ",""))))</f>
        <v/>
      </c>
    </row>
    <row r="162">
      <c r="A162" s="35">
        <f>IF(Roster!A160="","",Roster!A160)</f>
        <v/>
      </c>
      <c r="B162" s="19">
        <f>IF(A162="","",Roster!B160&amp;"")</f>
        <v/>
      </c>
      <c r="C162" s="18">
        <f>IF(A162="","",COUNTIFS(Shifts!$J$5:$J$404,A162,Shifts!$P$5:$P$404,1))</f>
        <v/>
      </c>
      <c r="D162" s="24">
        <f>IF(A162="","",SUMIFS(Shifts!$I$5:$I$404,Shifts!$J$5:$J$404,A162,Shifts!$P$5:$P$404,1))</f>
        <v/>
      </c>
      <c r="E162" s="24">
        <f>IF(A162="","",SUMIFS(Shifts!$I$5:$I$404,Shifts!$J$5:$J$404,A162,Shifts!$P$5:$P$404,1,Shifts!$A$5:$A$404,"&gt;="&amp;$C$3,Shifts!$A$5:$A$404,"&lt;"&amp;($C$3+7)))</f>
        <v/>
      </c>
      <c r="F162" s="24">
        <f>IF(A162="","",MAX(0,E162-40))</f>
        <v/>
      </c>
      <c r="G162" s="24">
        <f>IF(A162="","",SUMIFS(Shifts!$I$5:$I$404,Shifts!$J$5:$J$404,A162,Shifts!$P$5:$P$404,1,Shifts!$A$5:$A$404,"&gt;="&amp;($C$3+7),Shifts!$A$5:$A$404,"&lt;"&amp;($C$3+14)))</f>
        <v/>
      </c>
      <c r="H162" s="24">
        <f>IF(A162="","",MAX(0,G162-40))</f>
        <v/>
      </c>
      <c r="I162" s="24">
        <f>IF(A162="","",MAXIFS(Shifts!$N$5:$N$404,Shifts!$J$5:$J$404,A162))</f>
        <v/>
      </c>
      <c r="J162" s="26">
        <f>IF(A162="","",SUMIFS(Shifts!$M$5:$M$404,Shifts!$J$5:$J$404,A162,Shifts!$P$5:$P$404,1))</f>
        <v/>
      </c>
      <c r="K162" s="26">
        <f>IF(OR(A162="",D162=0),"",ROUND((F162+H162)*0.5*J162/D162,2))</f>
        <v/>
      </c>
      <c r="L162" s="19">
        <f>IF(A162="","",TRIM(IF(F162+H162&gt;0,"Over 40 h in a week. ","")&amp;IF(I162&gt;12,"Day over 12 h (Colorado overtime, California double time). ",IF(I162&gt;8,"Day over 8 h (daily overtime in CA, AK, NV). ",""))))</f>
        <v/>
      </c>
    </row>
    <row r="163">
      <c r="A163" s="35">
        <f>IF(Roster!A161="","",Roster!A161)</f>
        <v/>
      </c>
      <c r="B163" s="19">
        <f>IF(A163="","",Roster!B161&amp;"")</f>
        <v/>
      </c>
      <c r="C163" s="18">
        <f>IF(A163="","",COUNTIFS(Shifts!$J$5:$J$404,A163,Shifts!$P$5:$P$404,1))</f>
        <v/>
      </c>
      <c r="D163" s="24">
        <f>IF(A163="","",SUMIFS(Shifts!$I$5:$I$404,Shifts!$J$5:$J$404,A163,Shifts!$P$5:$P$404,1))</f>
        <v/>
      </c>
      <c r="E163" s="24">
        <f>IF(A163="","",SUMIFS(Shifts!$I$5:$I$404,Shifts!$J$5:$J$404,A163,Shifts!$P$5:$P$404,1,Shifts!$A$5:$A$404,"&gt;="&amp;$C$3,Shifts!$A$5:$A$404,"&lt;"&amp;($C$3+7)))</f>
        <v/>
      </c>
      <c r="F163" s="24">
        <f>IF(A163="","",MAX(0,E163-40))</f>
        <v/>
      </c>
      <c r="G163" s="24">
        <f>IF(A163="","",SUMIFS(Shifts!$I$5:$I$404,Shifts!$J$5:$J$404,A163,Shifts!$P$5:$P$404,1,Shifts!$A$5:$A$404,"&gt;="&amp;($C$3+7),Shifts!$A$5:$A$404,"&lt;"&amp;($C$3+14)))</f>
        <v/>
      </c>
      <c r="H163" s="24">
        <f>IF(A163="","",MAX(0,G163-40))</f>
        <v/>
      </c>
      <c r="I163" s="24">
        <f>IF(A163="","",MAXIFS(Shifts!$N$5:$N$404,Shifts!$J$5:$J$404,A163))</f>
        <v/>
      </c>
      <c r="J163" s="26">
        <f>IF(A163="","",SUMIFS(Shifts!$M$5:$M$404,Shifts!$J$5:$J$404,A163,Shifts!$P$5:$P$404,1))</f>
        <v/>
      </c>
      <c r="K163" s="26">
        <f>IF(OR(A163="",D163=0),"",ROUND((F163+H163)*0.5*J163/D163,2))</f>
        <v/>
      </c>
      <c r="L163" s="19">
        <f>IF(A163="","",TRIM(IF(F163+H163&gt;0,"Over 40 h in a week. ","")&amp;IF(I163&gt;12,"Day over 12 h (Colorado overtime, California double time). ",IF(I163&gt;8,"Day over 8 h (daily overtime in CA, AK, NV). ",""))))</f>
        <v/>
      </c>
    </row>
    <row r="164">
      <c r="A164" s="35">
        <f>IF(Roster!A162="","",Roster!A162)</f>
        <v/>
      </c>
      <c r="B164" s="19">
        <f>IF(A164="","",Roster!B162&amp;"")</f>
        <v/>
      </c>
      <c r="C164" s="18">
        <f>IF(A164="","",COUNTIFS(Shifts!$J$5:$J$404,A164,Shifts!$P$5:$P$404,1))</f>
        <v/>
      </c>
      <c r="D164" s="24">
        <f>IF(A164="","",SUMIFS(Shifts!$I$5:$I$404,Shifts!$J$5:$J$404,A164,Shifts!$P$5:$P$404,1))</f>
        <v/>
      </c>
      <c r="E164" s="24">
        <f>IF(A164="","",SUMIFS(Shifts!$I$5:$I$404,Shifts!$J$5:$J$404,A164,Shifts!$P$5:$P$404,1,Shifts!$A$5:$A$404,"&gt;="&amp;$C$3,Shifts!$A$5:$A$404,"&lt;"&amp;($C$3+7)))</f>
        <v/>
      </c>
      <c r="F164" s="24">
        <f>IF(A164="","",MAX(0,E164-40))</f>
        <v/>
      </c>
      <c r="G164" s="24">
        <f>IF(A164="","",SUMIFS(Shifts!$I$5:$I$404,Shifts!$J$5:$J$404,A164,Shifts!$P$5:$P$404,1,Shifts!$A$5:$A$404,"&gt;="&amp;($C$3+7),Shifts!$A$5:$A$404,"&lt;"&amp;($C$3+14)))</f>
        <v/>
      </c>
      <c r="H164" s="24">
        <f>IF(A164="","",MAX(0,G164-40))</f>
        <v/>
      </c>
      <c r="I164" s="24">
        <f>IF(A164="","",MAXIFS(Shifts!$N$5:$N$404,Shifts!$J$5:$J$404,A164))</f>
        <v/>
      </c>
      <c r="J164" s="26">
        <f>IF(A164="","",SUMIFS(Shifts!$M$5:$M$404,Shifts!$J$5:$J$404,A164,Shifts!$P$5:$P$404,1))</f>
        <v/>
      </c>
      <c r="K164" s="26">
        <f>IF(OR(A164="",D164=0),"",ROUND((F164+H164)*0.5*J164/D164,2))</f>
        <v/>
      </c>
      <c r="L164" s="19">
        <f>IF(A164="","",TRIM(IF(F164+H164&gt;0,"Over 40 h in a week. ","")&amp;IF(I164&gt;12,"Day over 12 h (Colorado overtime, California double time). ",IF(I164&gt;8,"Day over 8 h (daily overtime in CA, AK, NV). ",""))))</f>
        <v/>
      </c>
    </row>
    <row r="165">
      <c r="A165" s="35">
        <f>IF(Roster!A163="","",Roster!A163)</f>
        <v/>
      </c>
      <c r="B165" s="19">
        <f>IF(A165="","",Roster!B163&amp;"")</f>
        <v/>
      </c>
      <c r="C165" s="18">
        <f>IF(A165="","",COUNTIFS(Shifts!$J$5:$J$404,A165,Shifts!$P$5:$P$404,1))</f>
        <v/>
      </c>
      <c r="D165" s="24">
        <f>IF(A165="","",SUMIFS(Shifts!$I$5:$I$404,Shifts!$J$5:$J$404,A165,Shifts!$P$5:$P$404,1))</f>
        <v/>
      </c>
      <c r="E165" s="24">
        <f>IF(A165="","",SUMIFS(Shifts!$I$5:$I$404,Shifts!$J$5:$J$404,A165,Shifts!$P$5:$P$404,1,Shifts!$A$5:$A$404,"&gt;="&amp;$C$3,Shifts!$A$5:$A$404,"&lt;"&amp;($C$3+7)))</f>
        <v/>
      </c>
      <c r="F165" s="24">
        <f>IF(A165="","",MAX(0,E165-40))</f>
        <v/>
      </c>
      <c r="G165" s="24">
        <f>IF(A165="","",SUMIFS(Shifts!$I$5:$I$404,Shifts!$J$5:$J$404,A165,Shifts!$P$5:$P$404,1,Shifts!$A$5:$A$404,"&gt;="&amp;($C$3+7),Shifts!$A$5:$A$404,"&lt;"&amp;($C$3+14)))</f>
        <v/>
      </c>
      <c r="H165" s="24">
        <f>IF(A165="","",MAX(0,G165-40))</f>
        <v/>
      </c>
      <c r="I165" s="24">
        <f>IF(A165="","",MAXIFS(Shifts!$N$5:$N$404,Shifts!$J$5:$J$404,A165))</f>
        <v/>
      </c>
      <c r="J165" s="26">
        <f>IF(A165="","",SUMIFS(Shifts!$M$5:$M$404,Shifts!$J$5:$J$404,A165,Shifts!$P$5:$P$404,1))</f>
        <v/>
      </c>
      <c r="K165" s="26">
        <f>IF(OR(A165="",D165=0),"",ROUND((F165+H165)*0.5*J165/D165,2))</f>
        <v/>
      </c>
      <c r="L165" s="19">
        <f>IF(A165="","",TRIM(IF(F165+H165&gt;0,"Over 40 h in a week. ","")&amp;IF(I165&gt;12,"Day over 12 h (Colorado overtime, California double time). ",IF(I165&gt;8,"Day over 8 h (daily overtime in CA, AK, NV). ",""))))</f>
        <v/>
      </c>
    </row>
    <row r="166">
      <c r="A166" s="35">
        <f>IF(Roster!A164="","",Roster!A164)</f>
        <v/>
      </c>
      <c r="B166" s="19">
        <f>IF(A166="","",Roster!B164&amp;"")</f>
        <v/>
      </c>
      <c r="C166" s="18">
        <f>IF(A166="","",COUNTIFS(Shifts!$J$5:$J$404,A166,Shifts!$P$5:$P$404,1))</f>
        <v/>
      </c>
      <c r="D166" s="24">
        <f>IF(A166="","",SUMIFS(Shifts!$I$5:$I$404,Shifts!$J$5:$J$404,A166,Shifts!$P$5:$P$404,1))</f>
        <v/>
      </c>
      <c r="E166" s="24">
        <f>IF(A166="","",SUMIFS(Shifts!$I$5:$I$404,Shifts!$J$5:$J$404,A166,Shifts!$P$5:$P$404,1,Shifts!$A$5:$A$404,"&gt;="&amp;$C$3,Shifts!$A$5:$A$404,"&lt;"&amp;($C$3+7)))</f>
        <v/>
      </c>
      <c r="F166" s="24">
        <f>IF(A166="","",MAX(0,E166-40))</f>
        <v/>
      </c>
      <c r="G166" s="24">
        <f>IF(A166="","",SUMIFS(Shifts!$I$5:$I$404,Shifts!$J$5:$J$404,A166,Shifts!$P$5:$P$404,1,Shifts!$A$5:$A$404,"&gt;="&amp;($C$3+7),Shifts!$A$5:$A$404,"&lt;"&amp;($C$3+14)))</f>
        <v/>
      </c>
      <c r="H166" s="24">
        <f>IF(A166="","",MAX(0,G166-40))</f>
        <v/>
      </c>
      <c r="I166" s="24">
        <f>IF(A166="","",MAXIFS(Shifts!$N$5:$N$404,Shifts!$J$5:$J$404,A166))</f>
        <v/>
      </c>
      <c r="J166" s="26">
        <f>IF(A166="","",SUMIFS(Shifts!$M$5:$M$404,Shifts!$J$5:$J$404,A166,Shifts!$P$5:$P$404,1))</f>
        <v/>
      </c>
      <c r="K166" s="26">
        <f>IF(OR(A166="",D166=0),"",ROUND((F166+H166)*0.5*J166/D166,2))</f>
        <v/>
      </c>
      <c r="L166" s="19">
        <f>IF(A166="","",TRIM(IF(F166+H166&gt;0,"Over 40 h in a week. ","")&amp;IF(I166&gt;12,"Day over 12 h (Colorado overtime, California double time). ",IF(I166&gt;8,"Day over 8 h (daily overtime in CA, AK, NV). ",""))))</f>
        <v/>
      </c>
    </row>
    <row r="167">
      <c r="A167" s="35">
        <f>IF(Roster!A165="","",Roster!A165)</f>
        <v/>
      </c>
      <c r="B167" s="19">
        <f>IF(A167="","",Roster!B165&amp;"")</f>
        <v/>
      </c>
      <c r="C167" s="18">
        <f>IF(A167="","",COUNTIFS(Shifts!$J$5:$J$404,A167,Shifts!$P$5:$P$404,1))</f>
        <v/>
      </c>
      <c r="D167" s="24">
        <f>IF(A167="","",SUMIFS(Shifts!$I$5:$I$404,Shifts!$J$5:$J$404,A167,Shifts!$P$5:$P$404,1))</f>
        <v/>
      </c>
      <c r="E167" s="24">
        <f>IF(A167="","",SUMIFS(Shifts!$I$5:$I$404,Shifts!$J$5:$J$404,A167,Shifts!$P$5:$P$404,1,Shifts!$A$5:$A$404,"&gt;="&amp;$C$3,Shifts!$A$5:$A$404,"&lt;"&amp;($C$3+7)))</f>
        <v/>
      </c>
      <c r="F167" s="24">
        <f>IF(A167="","",MAX(0,E167-40))</f>
        <v/>
      </c>
      <c r="G167" s="24">
        <f>IF(A167="","",SUMIFS(Shifts!$I$5:$I$404,Shifts!$J$5:$J$404,A167,Shifts!$P$5:$P$404,1,Shifts!$A$5:$A$404,"&gt;="&amp;($C$3+7),Shifts!$A$5:$A$404,"&lt;"&amp;($C$3+14)))</f>
        <v/>
      </c>
      <c r="H167" s="24">
        <f>IF(A167="","",MAX(0,G167-40))</f>
        <v/>
      </c>
      <c r="I167" s="24">
        <f>IF(A167="","",MAXIFS(Shifts!$N$5:$N$404,Shifts!$J$5:$J$404,A167))</f>
        <v/>
      </c>
      <c r="J167" s="26">
        <f>IF(A167="","",SUMIFS(Shifts!$M$5:$M$404,Shifts!$J$5:$J$404,A167,Shifts!$P$5:$P$404,1))</f>
        <v/>
      </c>
      <c r="K167" s="26">
        <f>IF(OR(A167="",D167=0),"",ROUND((F167+H167)*0.5*J167/D167,2))</f>
        <v/>
      </c>
      <c r="L167" s="19">
        <f>IF(A167="","",TRIM(IF(F167+H167&gt;0,"Over 40 h in a week. ","")&amp;IF(I167&gt;12,"Day over 12 h (Colorado overtime, California double time). ",IF(I167&gt;8,"Day over 8 h (daily overtime in CA, AK, NV). ",""))))</f>
        <v/>
      </c>
    </row>
    <row r="168">
      <c r="A168" s="35">
        <f>IF(Roster!A166="","",Roster!A166)</f>
        <v/>
      </c>
      <c r="B168" s="19">
        <f>IF(A168="","",Roster!B166&amp;"")</f>
        <v/>
      </c>
      <c r="C168" s="18">
        <f>IF(A168="","",COUNTIFS(Shifts!$J$5:$J$404,A168,Shifts!$P$5:$P$404,1))</f>
        <v/>
      </c>
      <c r="D168" s="24">
        <f>IF(A168="","",SUMIFS(Shifts!$I$5:$I$404,Shifts!$J$5:$J$404,A168,Shifts!$P$5:$P$404,1))</f>
        <v/>
      </c>
      <c r="E168" s="24">
        <f>IF(A168="","",SUMIFS(Shifts!$I$5:$I$404,Shifts!$J$5:$J$404,A168,Shifts!$P$5:$P$404,1,Shifts!$A$5:$A$404,"&gt;="&amp;$C$3,Shifts!$A$5:$A$404,"&lt;"&amp;($C$3+7)))</f>
        <v/>
      </c>
      <c r="F168" s="24">
        <f>IF(A168="","",MAX(0,E168-40))</f>
        <v/>
      </c>
      <c r="G168" s="24">
        <f>IF(A168="","",SUMIFS(Shifts!$I$5:$I$404,Shifts!$J$5:$J$404,A168,Shifts!$P$5:$P$404,1,Shifts!$A$5:$A$404,"&gt;="&amp;($C$3+7),Shifts!$A$5:$A$404,"&lt;"&amp;($C$3+14)))</f>
        <v/>
      </c>
      <c r="H168" s="24">
        <f>IF(A168="","",MAX(0,G168-40))</f>
        <v/>
      </c>
      <c r="I168" s="24">
        <f>IF(A168="","",MAXIFS(Shifts!$N$5:$N$404,Shifts!$J$5:$J$404,A168))</f>
        <v/>
      </c>
      <c r="J168" s="26">
        <f>IF(A168="","",SUMIFS(Shifts!$M$5:$M$404,Shifts!$J$5:$J$404,A168,Shifts!$P$5:$P$404,1))</f>
        <v/>
      </c>
      <c r="K168" s="26">
        <f>IF(OR(A168="",D168=0),"",ROUND((F168+H168)*0.5*J168/D168,2))</f>
        <v/>
      </c>
      <c r="L168" s="19">
        <f>IF(A168="","",TRIM(IF(F168+H168&gt;0,"Over 40 h in a week. ","")&amp;IF(I168&gt;12,"Day over 12 h (Colorado overtime, California double time). ",IF(I168&gt;8,"Day over 8 h (daily overtime in CA, AK, NV). ",""))))</f>
        <v/>
      </c>
    </row>
    <row r="169">
      <c r="A169" s="35">
        <f>IF(Roster!A167="","",Roster!A167)</f>
        <v/>
      </c>
      <c r="B169" s="19">
        <f>IF(A169="","",Roster!B167&amp;"")</f>
        <v/>
      </c>
      <c r="C169" s="18">
        <f>IF(A169="","",COUNTIFS(Shifts!$J$5:$J$404,A169,Shifts!$P$5:$P$404,1))</f>
        <v/>
      </c>
      <c r="D169" s="24">
        <f>IF(A169="","",SUMIFS(Shifts!$I$5:$I$404,Shifts!$J$5:$J$404,A169,Shifts!$P$5:$P$404,1))</f>
        <v/>
      </c>
      <c r="E169" s="24">
        <f>IF(A169="","",SUMIFS(Shifts!$I$5:$I$404,Shifts!$J$5:$J$404,A169,Shifts!$P$5:$P$404,1,Shifts!$A$5:$A$404,"&gt;="&amp;$C$3,Shifts!$A$5:$A$404,"&lt;"&amp;($C$3+7)))</f>
        <v/>
      </c>
      <c r="F169" s="24">
        <f>IF(A169="","",MAX(0,E169-40))</f>
        <v/>
      </c>
      <c r="G169" s="24">
        <f>IF(A169="","",SUMIFS(Shifts!$I$5:$I$404,Shifts!$J$5:$J$404,A169,Shifts!$P$5:$P$404,1,Shifts!$A$5:$A$404,"&gt;="&amp;($C$3+7),Shifts!$A$5:$A$404,"&lt;"&amp;($C$3+14)))</f>
        <v/>
      </c>
      <c r="H169" s="24">
        <f>IF(A169="","",MAX(0,G169-40))</f>
        <v/>
      </c>
      <c r="I169" s="24">
        <f>IF(A169="","",MAXIFS(Shifts!$N$5:$N$404,Shifts!$J$5:$J$404,A169))</f>
        <v/>
      </c>
      <c r="J169" s="26">
        <f>IF(A169="","",SUMIFS(Shifts!$M$5:$M$404,Shifts!$J$5:$J$404,A169,Shifts!$P$5:$P$404,1))</f>
        <v/>
      </c>
      <c r="K169" s="26">
        <f>IF(OR(A169="",D169=0),"",ROUND((F169+H169)*0.5*J169/D169,2))</f>
        <v/>
      </c>
      <c r="L169" s="19">
        <f>IF(A169="","",TRIM(IF(F169+H169&gt;0,"Over 40 h in a week. ","")&amp;IF(I169&gt;12,"Day over 12 h (Colorado overtime, California double time). ",IF(I169&gt;8,"Day over 8 h (daily overtime in CA, AK, NV). ",""))))</f>
        <v/>
      </c>
    </row>
    <row r="170">
      <c r="A170" s="35">
        <f>IF(Roster!A168="","",Roster!A168)</f>
        <v/>
      </c>
      <c r="B170" s="19">
        <f>IF(A170="","",Roster!B168&amp;"")</f>
        <v/>
      </c>
      <c r="C170" s="18">
        <f>IF(A170="","",COUNTIFS(Shifts!$J$5:$J$404,A170,Shifts!$P$5:$P$404,1))</f>
        <v/>
      </c>
      <c r="D170" s="24">
        <f>IF(A170="","",SUMIFS(Shifts!$I$5:$I$404,Shifts!$J$5:$J$404,A170,Shifts!$P$5:$P$404,1))</f>
        <v/>
      </c>
      <c r="E170" s="24">
        <f>IF(A170="","",SUMIFS(Shifts!$I$5:$I$404,Shifts!$J$5:$J$404,A170,Shifts!$P$5:$P$404,1,Shifts!$A$5:$A$404,"&gt;="&amp;$C$3,Shifts!$A$5:$A$404,"&lt;"&amp;($C$3+7)))</f>
        <v/>
      </c>
      <c r="F170" s="24">
        <f>IF(A170="","",MAX(0,E170-40))</f>
        <v/>
      </c>
      <c r="G170" s="24">
        <f>IF(A170="","",SUMIFS(Shifts!$I$5:$I$404,Shifts!$J$5:$J$404,A170,Shifts!$P$5:$P$404,1,Shifts!$A$5:$A$404,"&gt;="&amp;($C$3+7),Shifts!$A$5:$A$404,"&lt;"&amp;($C$3+14)))</f>
        <v/>
      </c>
      <c r="H170" s="24">
        <f>IF(A170="","",MAX(0,G170-40))</f>
        <v/>
      </c>
      <c r="I170" s="24">
        <f>IF(A170="","",MAXIFS(Shifts!$N$5:$N$404,Shifts!$J$5:$J$404,A170))</f>
        <v/>
      </c>
      <c r="J170" s="26">
        <f>IF(A170="","",SUMIFS(Shifts!$M$5:$M$404,Shifts!$J$5:$J$404,A170,Shifts!$P$5:$P$404,1))</f>
        <v/>
      </c>
      <c r="K170" s="26">
        <f>IF(OR(A170="",D170=0),"",ROUND((F170+H170)*0.5*J170/D170,2))</f>
        <v/>
      </c>
      <c r="L170" s="19">
        <f>IF(A170="","",TRIM(IF(F170+H170&gt;0,"Over 40 h in a week. ","")&amp;IF(I170&gt;12,"Day over 12 h (Colorado overtime, California double time). ",IF(I170&gt;8,"Day over 8 h (daily overtime in CA, AK, NV). ",""))))</f>
        <v/>
      </c>
    </row>
    <row r="171">
      <c r="A171" s="35">
        <f>IF(Roster!A169="","",Roster!A169)</f>
        <v/>
      </c>
      <c r="B171" s="19">
        <f>IF(A171="","",Roster!B169&amp;"")</f>
        <v/>
      </c>
      <c r="C171" s="18">
        <f>IF(A171="","",COUNTIFS(Shifts!$J$5:$J$404,A171,Shifts!$P$5:$P$404,1))</f>
        <v/>
      </c>
      <c r="D171" s="24">
        <f>IF(A171="","",SUMIFS(Shifts!$I$5:$I$404,Shifts!$J$5:$J$404,A171,Shifts!$P$5:$P$404,1))</f>
        <v/>
      </c>
      <c r="E171" s="24">
        <f>IF(A171="","",SUMIFS(Shifts!$I$5:$I$404,Shifts!$J$5:$J$404,A171,Shifts!$P$5:$P$404,1,Shifts!$A$5:$A$404,"&gt;="&amp;$C$3,Shifts!$A$5:$A$404,"&lt;"&amp;($C$3+7)))</f>
        <v/>
      </c>
      <c r="F171" s="24">
        <f>IF(A171="","",MAX(0,E171-40))</f>
        <v/>
      </c>
      <c r="G171" s="24">
        <f>IF(A171="","",SUMIFS(Shifts!$I$5:$I$404,Shifts!$J$5:$J$404,A171,Shifts!$P$5:$P$404,1,Shifts!$A$5:$A$404,"&gt;="&amp;($C$3+7),Shifts!$A$5:$A$404,"&lt;"&amp;($C$3+14)))</f>
        <v/>
      </c>
      <c r="H171" s="24">
        <f>IF(A171="","",MAX(0,G171-40))</f>
        <v/>
      </c>
      <c r="I171" s="24">
        <f>IF(A171="","",MAXIFS(Shifts!$N$5:$N$404,Shifts!$J$5:$J$404,A171))</f>
        <v/>
      </c>
      <c r="J171" s="26">
        <f>IF(A171="","",SUMIFS(Shifts!$M$5:$M$404,Shifts!$J$5:$J$404,A171,Shifts!$P$5:$P$404,1))</f>
        <v/>
      </c>
      <c r="K171" s="26">
        <f>IF(OR(A171="",D171=0),"",ROUND((F171+H171)*0.5*J171/D171,2))</f>
        <v/>
      </c>
      <c r="L171" s="19">
        <f>IF(A171="","",TRIM(IF(F171+H171&gt;0,"Over 40 h in a week. ","")&amp;IF(I171&gt;12,"Day over 12 h (Colorado overtime, California double time). ",IF(I171&gt;8,"Day over 8 h (daily overtime in CA, AK, NV). ",""))))</f>
        <v/>
      </c>
    </row>
    <row r="172">
      <c r="A172" s="35">
        <f>IF(Roster!A170="","",Roster!A170)</f>
        <v/>
      </c>
      <c r="B172" s="19">
        <f>IF(A172="","",Roster!B170&amp;"")</f>
        <v/>
      </c>
      <c r="C172" s="18">
        <f>IF(A172="","",COUNTIFS(Shifts!$J$5:$J$404,A172,Shifts!$P$5:$P$404,1))</f>
        <v/>
      </c>
      <c r="D172" s="24">
        <f>IF(A172="","",SUMIFS(Shifts!$I$5:$I$404,Shifts!$J$5:$J$404,A172,Shifts!$P$5:$P$404,1))</f>
        <v/>
      </c>
      <c r="E172" s="24">
        <f>IF(A172="","",SUMIFS(Shifts!$I$5:$I$404,Shifts!$J$5:$J$404,A172,Shifts!$P$5:$P$404,1,Shifts!$A$5:$A$404,"&gt;="&amp;$C$3,Shifts!$A$5:$A$404,"&lt;"&amp;($C$3+7)))</f>
        <v/>
      </c>
      <c r="F172" s="24">
        <f>IF(A172="","",MAX(0,E172-40))</f>
        <v/>
      </c>
      <c r="G172" s="24">
        <f>IF(A172="","",SUMIFS(Shifts!$I$5:$I$404,Shifts!$J$5:$J$404,A172,Shifts!$P$5:$P$404,1,Shifts!$A$5:$A$404,"&gt;="&amp;($C$3+7),Shifts!$A$5:$A$404,"&lt;"&amp;($C$3+14)))</f>
        <v/>
      </c>
      <c r="H172" s="24">
        <f>IF(A172="","",MAX(0,G172-40))</f>
        <v/>
      </c>
      <c r="I172" s="24">
        <f>IF(A172="","",MAXIFS(Shifts!$N$5:$N$404,Shifts!$J$5:$J$404,A172))</f>
        <v/>
      </c>
      <c r="J172" s="26">
        <f>IF(A172="","",SUMIFS(Shifts!$M$5:$M$404,Shifts!$J$5:$J$404,A172,Shifts!$P$5:$P$404,1))</f>
        <v/>
      </c>
      <c r="K172" s="26">
        <f>IF(OR(A172="",D172=0),"",ROUND((F172+H172)*0.5*J172/D172,2))</f>
        <v/>
      </c>
      <c r="L172" s="19">
        <f>IF(A172="","",TRIM(IF(F172+H172&gt;0,"Over 40 h in a week. ","")&amp;IF(I172&gt;12,"Day over 12 h (Colorado overtime, California double time). ",IF(I172&gt;8,"Day over 8 h (daily overtime in CA, AK, NV). ",""))))</f>
        <v/>
      </c>
    </row>
    <row r="173">
      <c r="A173" s="35">
        <f>IF(Roster!A171="","",Roster!A171)</f>
        <v/>
      </c>
      <c r="B173" s="19">
        <f>IF(A173="","",Roster!B171&amp;"")</f>
        <v/>
      </c>
      <c r="C173" s="18">
        <f>IF(A173="","",COUNTIFS(Shifts!$J$5:$J$404,A173,Shifts!$P$5:$P$404,1))</f>
        <v/>
      </c>
      <c r="D173" s="24">
        <f>IF(A173="","",SUMIFS(Shifts!$I$5:$I$404,Shifts!$J$5:$J$404,A173,Shifts!$P$5:$P$404,1))</f>
        <v/>
      </c>
      <c r="E173" s="24">
        <f>IF(A173="","",SUMIFS(Shifts!$I$5:$I$404,Shifts!$J$5:$J$404,A173,Shifts!$P$5:$P$404,1,Shifts!$A$5:$A$404,"&gt;="&amp;$C$3,Shifts!$A$5:$A$404,"&lt;"&amp;($C$3+7)))</f>
        <v/>
      </c>
      <c r="F173" s="24">
        <f>IF(A173="","",MAX(0,E173-40))</f>
        <v/>
      </c>
      <c r="G173" s="24">
        <f>IF(A173="","",SUMIFS(Shifts!$I$5:$I$404,Shifts!$J$5:$J$404,A173,Shifts!$P$5:$P$404,1,Shifts!$A$5:$A$404,"&gt;="&amp;($C$3+7),Shifts!$A$5:$A$404,"&lt;"&amp;($C$3+14)))</f>
        <v/>
      </c>
      <c r="H173" s="24">
        <f>IF(A173="","",MAX(0,G173-40))</f>
        <v/>
      </c>
      <c r="I173" s="24">
        <f>IF(A173="","",MAXIFS(Shifts!$N$5:$N$404,Shifts!$J$5:$J$404,A173))</f>
        <v/>
      </c>
      <c r="J173" s="26">
        <f>IF(A173="","",SUMIFS(Shifts!$M$5:$M$404,Shifts!$J$5:$J$404,A173,Shifts!$P$5:$P$404,1))</f>
        <v/>
      </c>
      <c r="K173" s="26">
        <f>IF(OR(A173="",D173=0),"",ROUND((F173+H173)*0.5*J173/D173,2))</f>
        <v/>
      </c>
      <c r="L173" s="19">
        <f>IF(A173="","",TRIM(IF(F173+H173&gt;0,"Over 40 h in a week. ","")&amp;IF(I173&gt;12,"Day over 12 h (Colorado overtime, California double time). ",IF(I173&gt;8,"Day over 8 h (daily overtime in CA, AK, NV). ",""))))</f>
        <v/>
      </c>
    </row>
    <row r="174">
      <c r="A174" s="35">
        <f>IF(Roster!A172="","",Roster!A172)</f>
        <v/>
      </c>
      <c r="B174" s="19">
        <f>IF(A174="","",Roster!B172&amp;"")</f>
        <v/>
      </c>
      <c r="C174" s="18">
        <f>IF(A174="","",COUNTIFS(Shifts!$J$5:$J$404,A174,Shifts!$P$5:$P$404,1))</f>
        <v/>
      </c>
      <c r="D174" s="24">
        <f>IF(A174="","",SUMIFS(Shifts!$I$5:$I$404,Shifts!$J$5:$J$404,A174,Shifts!$P$5:$P$404,1))</f>
        <v/>
      </c>
      <c r="E174" s="24">
        <f>IF(A174="","",SUMIFS(Shifts!$I$5:$I$404,Shifts!$J$5:$J$404,A174,Shifts!$P$5:$P$404,1,Shifts!$A$5:$A$404,"&gt;="&amp;$C$3,Shifts!$A$5:$A$404,"&lt;"&amp;($C$3+7)))</f>
        <v/>
      </c>
      <c r="F174" s="24">
        <f>IF(A174="","",MAX(0,E174-40))</f>
        <v/>
      </c>
      <c r="G174" s="24">
        <f>IF(A174="","",SUMIFS(Shifts!$I$5:$I$404,Shifts!$J$5:$J$404,A174,Shifts!$P$5:$P$404,1,Shifts!$A$5:$A$404,"&gt;="&amp;($C$3+7),Shifts!$A$5:$A$404,"&lt;"&amp;($C$3+14)))</f>
        <v/>
      </c>
      <c r="H174" s="24">
        <f>IF(A174="","",MAX(0,G174-40))</f>
        <v/>
      </c>
      <c r="I174" s="24">
        <f>IF(A174="","",MAXIFS(Shifts!$N$5:$N$404,Shifts!$J$5:$J$404,A174))</f>
        <v/>
      </c>
      <c r="J174" s="26">
        <f>IF(A174="","",SUMIFS(Shifts!$M$5:$M$404,Shifts!$J$5:$J$404,A174,Shifts!$P$5:$P$404,1))</f>
        <v/>
      </c>
      <c r="K174" s="26">
        <f>IF(OR(A174="",D174=0),"",ROUND((F174+H174)*0.5*J174/D174,2))</f>
        <v/>
      </c>
      <c r="L174" s="19">
        <f>IF(A174="","",TRIM(IF(F174+H174&gt;0,"Over 40 h in a week. ","")&amp;IF(I174&gt;12,"Day over 12 h (Colorado overtime, California double time). ",IF(I174&gt;8,"Day over 8 h (daily overtime in CA, AK, NV). ",""))))</f>
        <v/>
      </c>
    </row>
    <row r="175">
      <c r="A175" s="35">
        <f>IF(Roster!A173="","",Roster!A173)</f>
        <v/>
      </c>
      <c r="B175" s="19">
        <f>IF(A175="","",Roster!B173&amp;"")</f>
        <v/>
      </c>
      <c r="C175" s="18">
        <f>IF(A175="","",COUNTIFS(Shifts!$J$5:$J$404,A175,Shifts!$P$5:$P$404,1))</f>
        <v/>
      </c>
      <c r="D175" s="24">
        <f>IF(A175="","",SUMIFS(Shifts!$I$5:$I$404,Shifts!$J$5:$J$404,A175,Shifts!$P$5:$P$404,1))</f>
        <v/>
      </c>
      <c r="E175" s="24">
        <f>IF(A175="","",SUMIFS(Shifts!$I$5:$I$404,Shifts!$J$5:$J$404,A175,Shifts!$P$5:$P$404,1,Shifts!$A$5:$A$404,"&gt;="&amp;$C$3,Shifts!$A$5:$A$404,"&lt;"&amp;($C$3+7)))</f>
        <v/>
      </c>
      <c r="F175" s="24">
        <f>IF(A175="","",MAX(0,E175-40))</f>
        <v/>
      </c>
      <c r="G175" s="24">
        <f>IF(A175="","",SUMIFS(Shifts!$I$5:$I$404,Shifts!$J$5:$J$404,A175,Shifts!$P$5:$P$404,1,Shifts!$A$5:$A$404,"&gt;="&amp;($C$3+7),Shifts!$A$5:$A$404,"&lt;"&amp;($C$3+14)))</f>
        <v/>
      </c>
      <c r="H175" s="24">
        <f>IF(A175="","",MAX(0,G175-40))</f>
        <v/>
      </c>
      <c r="I175" s="24">
        <f>IF(A175="","",MAXIFS(Shifts!$N$5:$N$404,Shifts!$J$5:$J$404,A175))</f>
        <v/>
      </c>
      <c r="J175" s="26">
        <f>IF(A175="","",SUMIFS(Shifts!$M$5:$M$404,Shifts!$J$5:$J$404,A175,Shifts!$P$5:$P$404,1))</f>
        <v/>
      </c>
      <c r="K175" s="26">
        <f>IF(OR(A175="",D175=0),"",ROUND((F175+H175)*0.5*J175/D175,2))</f>
        <v/>
      </c>
      <c r="L175" s="19">
        <f>IF(A175="","",TRIM(IF(F175+H175&gt;0,"Over 40 h in a week. ","")&amp;IF(I175&gt;12,"Day over 12 h (Colorado overtime, California double time). ",IF(I175&gt;8,"Day over 8 h (daily overtime in CA, AK, NV). ",""))))</f>
        <v/>
      </c>
    </row>
    <row r="176">
      <c r="A176" s="35">
        <f>IF(Roster!A174="","",Roster!A174)</f>
        <v/>
      </c>
      <c r="B176" s="19">
        <f>IF(A176="","",Roster!B174&amp;"")</f>
        <v/>
      </c>
      <c r="C176" s="18">
        <f>IF(A176="","",COUNTIFS(Shifts!$J$5:$J$404,A176,Shifts!$P$5:$P$404,1))</f>
        <v/>
      </c>
      <c r="D176" s="24">
        <f>IF(A176="","",SUMIFS(Shifts!$I$5:$I$404,Shifts!$J$5:$J$404,A176,Shifts!$P$5:$P$404,1))</f>
        <v/>
      </c>
      <c r="E176" s="24">
        <f>IF(A176="","",SUMIFS(Shifts!$I$5:$I$404,Shifts!$J$5:$J$404,A176,Shifts!$P$5:$P$404,1,Shifts!$A$5:$A$404,"&gt;="&amp;$C$3,Shifts!$A$5:$A$404,"&lt;"&amp;($C$3+7)))</f>
        <v/>
      </c>
      <c r="F176" s="24">
        <f>IF(A176="","",MAX(0,E176-40))</f>
        <v/>
      </c>
      <c r="G176" s="24">
        <f>IF(A176="","",SUMIFS(Shifts!$I$5:$I$404,Shifts!$J$5:$J$404,A176,Shifts!$P$5:$P$404,1,Shifts!$A$5:$A$404,"&gt;="&amp;($C$3+7),Shifts!$A$5:$A$404,"&lt;"&amp;($C$3+14)))</f>
        <v/>
      </c>
      <c r="H176" s="24">
        <f>IF(A176="","",MAX(0,G176-40))</f>
        <v/>
      </c>
      <c r="I176" s="24">
        <f>IF(A176="","",MAXIFS(Shifts!$N$5:$N$404,Shifts!$J$5:$J$404,A176))</f>
        <v/>
      </c>
      <c r="J176" s="26">
        <f>IF(A176="","",SUMIFS(Shifts!$M$5:$M$404,Shifts!$J$5:$J$404,A176,Shifts!$P$5:$P$404,1))</f>
        <v/>
      </c>
      <c r="K176" s="26">
        <f>IF(OR(A176="",D176=0),"",ROUND((F176+H176)*0.5*J176/D176,2))</f>
        <v/>
      </c>
      <c r="L176" s="19">
        <f>IF(A176="","",TRIM(IF(F176+H176&gt;0,"Over 40 h in a week. ","")&amp;IF(I176&gt;12,"Day over 12 h (Colorado overtime, California double time). ",IF(I176&gt;8,"Day over 8 h (daily overtime in CA, AK, NV). ",""))))</f>
        <v/>
      </c>
    </row>
    <row r="177">
      <c r="A177" s="35">
        <f>IF(Roster!A175="","",Roster!A175)</f>
        <v/>
      </c>
      <c r="B177" s="19">
        <f>IF(A177="","",Roster!B175&amp;"")</f>
        <v/>
      </c>
      <c r="C177" s="18">
        <f>IF(A177="","",COUNTIFS(Shifts!$J$5:$J$404,A177,Shifts!$P$5:$P$404,1))</f>
        <v/>
      </c>
      <c r="D177" s="24">
        <f>IF(A177="","",SUMIFS(Shifts!$I$5:$I$404,Shifts!$J$5:$J$404,A177,Shifts!$P$5:$P$404,1))</f>
        <v/>
      </c>
      <c r="E177" s="24">
        <f>IF(A177="","",SUMIFS(Shifts!$I$5:$I$404,Shifts!$J$5:$J$404,A177,Shifts!$P$5:$P$404,1,Shifts!$A$5:$A$404,"&gt;="&amp;$C$3,Shifts!$A$5:$A$404,"&lt;"&amp;($C$3+7)))</f>
        <v/>
      </c>
      <c r="F177" s="24">
        <f>IF(A177="","",MAX(0,E177-40))</f>
        <v/>
      </c>
      <c r="G177" s="24">
        <f>IF(A177="","",SUMIFS(Shifts!$I$5:$I$404,Shifts!$J$5:$J$404,A177,Shifts!$P$5:$P$404,1,Shifts!$A$5:$A$404,"&gt;="&amp;($C$3+7),Shifts!$A$5:$A$404,"&lt;"&amp;($C$3+14)))</f>
        <v/>
      </c>
      <c r="H177" s="24">
        <f>IF(A177="","",MAX(0,G177-40))</f>
        <v/>
      </c>
      <c r="I177" s="24">
        <f>IF(A177="","",MAXIFS(Shifts!$N$5:$N$404,Shifts!$J$5:$J$404,A177))</f>
        <v/>
      </c>
      <c r="J177" s="26">
        <f>IF(A177="","",SUMIFS(Shifts!$M$5:$M$404,Shifts!$J$5:$J$404,A177,Shifts!$P$5:$P$404,1))</f>
        <v/>
      </c>
      <c r="K177" s="26">
        <f>IF(OR(A177="",D177=0),"",ROUND((F177+H177)*0.5*J177/D177,2))</f>
        <v/>
      </c>
      <c r="L177" s="19">
        <f>IF(A177="","",TRIM(IF(F177+H177&gt;0,"Over 40 h in a week. ","")&amp;IF(I177&gt;12,"Day over 12 h (Colorado overtime, California double time). ",IF(I177&gt;8,"Day over 8 h (daily overtime in CA, AK, NV). ",""))))</f>
        <v/>
      </c>
    </row>
    <row r="178">
      <c r="A178" s="35">
        <f>IF(Roster!A176="","",Roster!A176)</f>
        <v/>
      </c>
      <c r="B178" s="19">
        <f>IF(A178="","",Roster!B176&amp;"")</f>
        <v/>
      </c>
      <c r="C178" s="18">
        <f>IF(A178="","",COUNTIFS(Shifts!$J$5:$J$404,A178,Shifts!$P$5:$P$404,1))</f>
        <v/>
      </c>
      <c r="D178" s="24">
        <f>IF(A178="","",SUMIFS(Shifts!$I$5:$I$404,Shifts!$J$5:$J$404,A178,Shifts!$P$5:$P$404,1))</f>
        <v/>
      </c>
      <c r="E178" s="24">
        <f>IF(A178="","",SUMIFS(Shifts!$I$5:$I$404,Shifts!$J$5:$J$404,A178,Shifts!$P$5:$P$404,1,Shifts!$A$5:$A$404,"&gt;="&amp;$C$3,Shifts!$A$5:$A$404,"&lt;"&amp;($C$3+7)))</f>
        <v/>
      </c>
      <c r="F178" s="24">
        <f>IF(A178="","",MAX(0,E178-40))</f>
        <v/>
      </c>
      <c r="G178" s="24">
        <f>IF(A178="","",SUMIFS(Shifts!$I$5:$I$404,Shifts!$J$5:$J$404,A178,Shifts!$P$5:$P$404,1,Shifts!$A$5:$A$404,"&gt;="&amp;($C$3+7),Shifts!$A$5:$A$404,"&lt;"&amp;($C$3+14)))</f>
        <v/>
      </c>
      <c r="H178" s="24">
        <f>IF(A178="","",MAX(0,G178-40))</f>
        <v/>
      </c>
      <c r="I178" s="24">
        <f>IF(A178="","",MAXIFS(Shifts!$N$5:$N$404,Shifts!$J$5:$J$404,A178))</f>
        <v/>
      </c>
      <c r="J178" s="26">
        <f>IF(A178="","",SUMIFS(Shifts!$M$5:$M$404,Shifts!$J$5:$J$404,A178,Shifts!$P$5:$P$404,1))</f>
        <v/>
      </c>
      <c r="K178" s="26">
        <f>IF(OR(A178="",D178=0),"",ROUND((F178+H178)*0.5*J178/D178,2))</f>
        <v/>
      </c>
      <c r="L178" s="19">
        <f>IF(A178="","",TRIM(IF(F178+H178&gt;0,"Over 40 h in a week. ","")&amp;IF(I178&gt;12,"Day over 12 h (Colorado overtime, California double time). ",IF(I178&gt;8,"Day over 8 h (daily overtime in CA, AK, NV). ",""))))</f>
        <v/>
      </c>
    </row>
    <row r="179">
      <c r="A179" s="35">
        <f>IF(Roster!A177="","",Roster!A177)</f>
        <v/>
      </c>
      <c r="B179" s="19">
        <f>IF(A179="","",Roster!B177&amp;"")</f>
        <v/>
      </c>
      <c r="C179" s="18">
        <f>IF(A179="","",COUNTIFS(Shifts!$J$5:$J$404,A179,Shifts!$P$5:$P$404,1))</f>
        <v/>
      </c>
      <c r="D179" s="24">
        <f>IF(A179="","",SUMIFS(Shifts!$I$5:$I$404,Shifts!$J$5:$J$404,A179,Shifts!$P$5:$P$404,1))</f>
        <v/>
      </c>
      <c r="E179" s="24">
        <f>IF(A179="","",SUMIFS(Shifts!$I$5:$I$404,Shifts!$J$5:$J$404,A179,Shifts!$P$5:$P$404,1,Shifts!$A$5:$A$404,"&gt;="&amp;$C$3,Shifts!$A$5:$A$404,"&lt;"&amp;($C$3+7)))</f>
        <v/>
      </c>
      <c r="F179" s="24">
        <f>IF(A179="","",MAX(0,E179-40))</f>
        <v/>
      </c>
      <c r="G179" s="24">
        <f>IF(A179="","",SUMIFS(Shifts!$I$5:$I$404,Shifts!$J$5:$J$404,A179,Shifts!$P$5:$P$404,1,Shifts!$A$5:$A$404,"&gt;="&amp;($C$3+7),Shifts!$A$5:$A$404,"&lt;"&amp;($C$3+14)))</f>
        <v/>
      </c>
      <c r="H179" s="24">
        <f>IF(A179="","",MAX(0,G179-40))</f>
        <v/>
      </c>
      <c r="I179" s="24">
        <f>IF(A179="","",MAXIFS(Shifts!$N$5:$N$404,Shifts!$J$5:$J$404,A179))</f>
        <v/>
      </c>
      <c r="J179" s="26">
        <f>IF(A179="","",SUMIFS(Shifts!$M$5:$M$404,Shifts!$J$5:$J$404,A179,Shifts!$P$5:$P$404,1))</f>
        <v/>
      </c>
      <c r="K179" s="26">
        <f>IF(OR(A179="",D179=0),"",ROUND((F179+H179)*0.5*J179/D179,2))</f>
        <v/>
      </c>
      <c r="L179" s="19">
        <f>IF(A179="","",TRIM(IF(F179+H179&gt;0,"Over 40 h in a week. ","")&amp;IF(I179&gt;12,"Day over 12 h (Colorado overtime, California double time). ",IF(I179&gt;8,"Day over 8 h (daily overtime in CA, AK, NV). ",""))))</f>
        <v/>
      </c>
    </row>
    <row r="180">
      <c r="A180" s="35">
        <f>IF(Roster!A178="","",Roster!A178)</f>
        <v/>
      </c>
      <c r="B180" s="19">
        <f>IF(A180="","",Roster!B178&amp;"")</f>
        <v/>
      </c>
      <c r="C180" s="18">
        <f>IF(A180="","",COUNTIFS(Shifts!$J$5:$J$404,A180,Shifts!$P$5:$P$404,1))</f>
        <v/>
      </c>
      <c r="D180" s="24">
        <f>IF(A180="","",SUMIFS(Shifts!$I$5:$I$404,Shifts!$J$5:$J$404,A180,Shifts!$P$5:$P$404,1))</f>
        <v/>
      </c>
      <c r="E180" s="24">
        <f>IF(A180="","",SUMIFS(Shifts!$I$5:$I$404,Shifts!$J$5:$J$404,A180,Shifts!$P$5:$P$404,1,Shifts!$A$5:$A$404,"&gt;="&amp;$C$3,Shifts!$A$5:$A$404,"&lt;"&amp;($C$3+7)))</f>
        <v/>
      </c>
      <c r="F180" s="24">
        <f>IF(A180="","",MAX(0,E180-40))</f>
        <v/>
      </c>
      <c r="G180" s="24">
        <f>IF(A180="","",SUMIFS(Shifts!$I$5:$I$404,Shifts!$J$5:$J$404,A180,Shifts!$P$5:$P$404,1,Shifts!$A$5:$A$404,"&gt;="&amp;($C$3+7),Shifts!$A$5:$A$404,"&lt;"&amp;($C$3+14)))</f>
        <v/>
      </c>
      <c r="H180" s="24">
        <f>IF(A180="","",MAX(0,G180-40))</f>
        <v/>
      </c>
      <c r="I180" s="24">
        <f>IF(A180="","",MAXIFS(Shifts!$N$5:$N$404,Shifts!$J$5:$J$404,A180))</f>
        <v/>
      </c>
      <c r="J180" s="26">
        <f>IF(A180="","",SUMIFS(Shifts!$M$5:$M$404,Shifts!$J$5:$J$404,A180,Shifts!$P$5:$P$404,1))</f>
        <v/>
      </c>
      <c r="K180" s="26">
        <f>IF(OR(A180="",D180=0),"",ROUND((F180+H180)*0.5*J180/D180,2))</f>
        <v/>
      </c>
      <c r="L180" s="19">
        <f>IF(A180="","",TRIM(IF(F180+H180&gt;0,"Over 40 h in a week. ","")&amp;IF(I180&gt;12,"Day over 12 h (Colorado overtime, California double time). ",IF(I180&gt;8,"Day over 8 h (daily overtime in CA, AK, NV). ",""))))</f>
        <v/>
      </c>
    </row>
    <row r="181">
      <c r="A181" s="35">
        <f>IF(Roster!A179="","",Roster!A179)</f>
        <v/>
      </c>
      <c r="B181" s="19">
        <f>IF(A181="","",Roster!B179&amp;"")</f>
        <v/>
      </c>
      <c r="C181" s="18">
        <f>IF(A181="","",COUNTIFS(Shifts!$J$5:$J$404,A181,Shifts!$P$5:$P$404,1))</f>
        <v/>
      </c>
      <c r="D181" s="24">
        <f>IF(A181="","",SUMIFS(Shifts!$I$5:$I$404,Shifts!$J$5:$J$404,A181,Shifts!$P$5:$P$404,1))</f>
        <v/>
      </c>
      <c r="E181" s="24">
        <f>IF(A181="","",SUMIFS(Shifts!$I$5:$I$404,Shifts!$J$5:$J$404,A181,Shifts!$P$5:$P$404,1,Shifts!$A$5:$A$404,"&gt;="&amp;$C$3,Shifts!$A$5:$A$404,"&lt;"&amp;($C$3+7)))</f>
        <v/>
      </c>
      <c r="F181" s="24">
        <f>IF(A181="","",MAX(0,E181-40))</f>
        <v/>
      </c>
      <c r="G181" s="24">
        <f>IF(A181="","",SUMIFS(Shifts!$I$5:$I$404,Shifts!$J$5:$J$404,A181,Shifts!$P$5:$P$404,1,Shifts!$A$5:$A$404,"&gt;="&amp;($C$3+7),Shifts!$A$5:$A$404,"&lt;"&amp;($C$3+14)))</f>
        <v/>
      </c>
      <c r="H181" s="24">
        <f>IF(A181="","",MAX(0,G181-40))</f>
        <v/>
      </c>
      <c r="I181" s="24">
        <f>IF(A181="","",MAXIFS(Shifts!$N$5:$N$404,Shifts!$J$5:$J$404,A181))</f>
        <v/>
      </c>
      <c r="J181" s="26">
        <f>IF(A181="","",SUMIFS(Shifts!$M$5:$M$404,Shifts!$J$5:$J$404,A181,Shifts!$P$5:$P$404,1))</f>
        <v/>
      </c>
      <c r="K181" s="26">
        <f>IF(OR(A181="",D181=0),"",ROUND((F181+H181)*0.5*J181/D181,2))</f>
        <v/>
      </c>
      <c r="L181" s="19">
        <f>IF(A181="","",TRIM(IF(F181+H181&gt;0,"Over 40 h in a week. ","")&amp;IF(I181&gt;12,"Day over 12 h (Colorado overtime, California double time). ",IF(I181&gt;8,"Day over 8 h (daily overtime in CA, AK, NV). ",""))))</f>
        <v/>
      </c>
    </row>
    <row r="182">
      <c r="A182" s="35">
        <f>IF(Roster!A180="","",Roster!A180)</f>
        <v/>
      </c>
      <c r="B182" s="19">
        <f>IF(A182="","",Roster!B180&amp;"")</f>
        <v/>
      </c>
      <c r="C182" s="18">
        <f>IF(A182="","",COUNTIFS(Shifts!$J$5:$J$404,A182,Shifts!$P$5:$P$404,1))</f>
        <v/>
      </c>
      <c r="D182" s="24">
        <f>IF(A182="","",SUMIFS(Shifts!$I$5:$I$404,Shifts!$J$5:$J$404,A182,Shifts!$P$5:$P$404,1))</f>
        <v/>
      </c>
      <c r="E182" s="24">
        <f>IF(A182="","",SUMIFS(Shifts!$I$5:$I$404,Shifts!$J$5:$J$404,A182,Shifts!$P$5:$P$404,1,Shifts!$A$5:$A$404,"&gt;="&amp;$C$3,Shifts!$A$5:$A$404,"&lt;"&amp;($C$3+7)))</f>
        <v/>
      </c>
      <c r="F182" s="24">
        <f>IF(A182="","",MAX(0,E182-40))</f>
        <v/>
      </c>
      <c r="G182" s="24">
        <f>IF(A182="","",SUMIFS(Shifts!$I$5:$I$404,Shifts!$J$5:$J$404,A182,Shifts!$P$5:$P$404,1,Shifts!$A$5:$A$404,"&gt;="&amp;($C$3+7),Shifts!$A$5:$A$404,"&lt;"&amp;($C$3+14)))</f>
        <v/>
      </c>
      <c r="H182" s="24">
        <f>IF(A182="","",MAX(0,G182-40))</f>
        <v/>
      </c>
      <c r="I182" s="24">
        <f>IF(A182="","",MAXIFS(Shifts!$N$5:$N$404,Shifts!$J$5:$J$404,A182))</f>
        <v/>
      </c>
      <c r="J182" s="26">
        <f>IF(A182="","",SUMIFS(Shifts!$M$5:$M$404,Shifts!$J$5:$J$404,A182,Shifts!$P$5:$P$404,1))</f>
        <v/>
      </c>
      <c r="K182" s="26">
        <f>IF(OR(A182="",D182=0),"",ROUND((F182+H182)*0.5*J182/D182,2))</f>
        <v/>
      </c>
      <c r="L182" s="19">
        <f>IF(A182="","",TRIM(IF(F182+H182&gt;0,"Over 40 h in a week. ","")&amp;IF(I182&gt;12,"Day over 12 h (Colorado overtime, California double time). ",IF(I182&gt;8,"Day over 8 h (daily overtime in CA, AK, NV). ",""))))</f>
        <v/>
      </c>
    </row>
    <row r="183">
      <c r="A183" s="35">
        <f>IF(Roster!A181="","",Roster!A181)</f>
        <v/>
      </c>
      <c r="B183" s="19">
        <f>IF(A183="","",Roster!B181&amp;"")</f>
        <v/>
      </c>
      <c r="C183" s="18">
        <f>IF(A183="","",COUNTIFS(Shifts!$J$5:$J$404,A183,Shifts!$P$5:$P$404,1))</f>
        <v/>
      </c>
      <c r="D183" s="24">
        <f>IF(A183="","",SUMIFS(Shifts!$I$5:$I$404,Shifts!$J$5:$J$404,A183,Shifts!$P$5:$P$404,1))</f>
        <v/>
      </c>
      <c r="E183" s="24">
        <f>IF(A183="","",SUMIFS(Shifts!$I$5:$I$404,Shifts!$J$5:$J$404,A183,Shifts!$P$5:$P$404,1,Shifts!$A$5:$A$404,"&gt;="&amp;$C$3,Shifts!$A$5:$A$404,"&lt;"&amp;($C$3+7)))</f>
        <v/>
      </c>
      <c r="F183" s="24">
        <f>IF(A183="","",MAX(0,E183-40))</f>
        <v/>
      </c>
      <c r="G183" s="24">
        <f>IF(A183="","",SUMIFS(Shifts!$I$5:$I$404,Shifts!$J$5:$J$404,A183,Shifts!$P$5:$P$404,1,Shifts!$A$5:$A$404,"&gt;="&amp;($C$3+7),Shifts!$A$5:$A$404,"&lt;"&amp;($C$3+14)))</f>
        <v/>
      </c>
      <c r="H183" s="24">
        <f>IF(A183="","",MAX(0,G183-40))</f>
        <v/>
      </c>
      <c r="I183" s="24">
        <f>IF(A183="","",MAXIFS(Shifts!$N$5:$N$404,Shifts!$J$5:$J$404,A183))</f>
        <v/>
      </c>
      <c r="J183" s="26">
        <f>IF(A183="","",SUMIFS(Shifts!$M$5:$M$404,Shifts!$J$5:$J$404,A183,Shifts!$P$5:$P$404,1))</f>
        <v/>
      </c>
      <c r="K183" s="26">
        <f>IF(OR(A183="",D183=0),"",ROUND((F183+H183)*0.5*J183/D183,2))</f>
        <v/>
      </c>
      <c r="L183" s="19">
        <f>IF(A183="","",TRIM(IF(F183+H183&gt;0,"Over 40 h in a week. ","")&amp;IF(I183&gt;12,"Day over 12 h (Colorado overtime, California double time). ",IF(I183&gt;8,"Day over 8 h (daily overtime in CA, AK, NV). ",""))))</f>
        <v/>
      </c>
    </row>
    <row r="184">
      <c r="A184" s="35">
        <f>IF(Roster!A182="","",Roster!A182)</f>
        <v/>
      </c>
      <c r="B184" s="19">
        <f>IF(A184="","",Roster!B182&amp;"")</f>
        <v/>
      </c>
      <c r="C184" s="18">
        <f>IF(A184="","",COUNTIFS(Shifts!$J$5:$J$404,A184,Shifts!$P$5:$P$404,1))</f>
        <v/>
      </c>
      <c r="D184" s="24">
        <f>IF(A184="","",SUMIFS(Shifts!$I$5:$I$404,Shifts!$J$5:$J$404,A184,Shifts!$P$5:$P$404,1))</f>
        <v/>
      </c>
      <c r="E184" s="24">
        <f>IF(A184="","",SUMIFS(Shifts!$I$5:$I$404,Shifts!$J$5:$J$404,A184,Shifts!$P$5:$P$404,1,Shifts!$A$5:$A$404,"&gt;="&amp;$C$3,Shifts!$A$5:$A$404,"&lt;"&amp;($C$3+7)))</f>
        <v/>
      </c>
      <c r="F184" s="24">
        <f>IF(A184="","",MAX(0,E184-40))</f>
        <v/>
      </c>
      <c r="G184" s="24">
        <f>IF(A184="","",SUMIFS(Shifts!$I$5:$I$404,Shifts!$J$5:$J$404,A184,Shifts!$P$5:$P$404,1,Shifts!$A$5:$A$404,"&gt;="&amp;($C$3+7),Shifts!$A$5:$A$404,"&lt;"&amp;($C$3+14)))</f>
        <v/>
      </c>
      <c r="H184" s="24">
        <f>IF(A184="","",MAX(0,G184-40))</f>
        <v/>
      </c>
      <c r="I184" s="24">
        <f>IF(A184="","",MAXIFS(Shifts!$N$5:$N$404,Shifts!$J$5:$J$404,A184))</f>
        <v/>
      </c>
      <c r="J184" s="26">
        <f>IF(A184="","",SUMIFS(Shifts!$M$5:$M$404,Shifts!$J$5:$J$404,A184,Shifts!$P$5:$P$404,1))</f>
        <v/>
      </c>
      <c r="K184" s="26">
        <f>IF(OR(A184="",D184=0),"",ROUND((F184+H184)*0.5*J184/D184,2))</f>
        <v/>
      </c>
      <c r="L184" s="19">
        <f>IF(A184="","",TRIM(IF(F184+H184&gt;0,"Over 40 h in a week. ","")&amp;IF(I184&gt;12,"Day over 12 h (Colorado overtime, California double time). ",IF(I184&gt;8,"Day over 8 h (daily overtime in CA, AK, NV). ",""))))</f>
        <v/>
      </c>
    </row>
    <row r="185">
      <c r="A185" s="35">
        <f>IF(Roster!A183="","",Roster!A183)</f>
        <v/>
      </c>
      <c r="B185" s="19">
        <f>IF(A185="","",Roster!B183&amp;"")</f>
        <v/>
      </c>
      <c r="C185" s="18">
        <f>IF(A185="","",COUNTIFS(Shifts!$J$5:$J$404,A185,Shifts!$P$5:$P$404,1))</f>
        <v/>
      </c>
      <c r="D185" s="24">
        <f>IF(A185="","",SUMIFS(Shifts!$I$5:$I$404,Shifts!$J$5:$J$404,A185,Shifts!$P$5:$P$404,1))</f>
        <v/>
      </c>
      <c r="E185" s="24">
        <f>IF(A185="","",SUMIFS(Shifts!$I$5:$I$404,Shifts!$J$5:$J$404,A185,Shifts!$P$5:$P$404,1,Shifts!$A$5:$A$404,"&gt;="&amp;$C$3,Shifts!$A$5:$A$404,"&lt;"&amp;($C$3+7)))</f>
        <v/>
      </c>
      <c r="F185" s="24">
        <f>IF(A185="","",MAX(0,E185-40))</f>
        <v/>
      </c>
      <c r="G185" s="24">
        <f>IF(A185="","",SUMIFS(Shifts!$I$5:$I$404,Shifts!$J$5:$J$404,A185,Shifts!$P$5:$P$404,1,Shifts!$A$5:$A$404,"&gt;="&amp;($C$3+7),Shifts!$A$5:$A$404,"&lt;"&amp;($C$3+14)))</f>
        <v/>
      </c>
      <c r="H185" s="24">
        <f>IF(A185="","",MAX(0,G185-40))</f>
        <v/>
      </c>
      <c r="I185" s="24">
        <f>IF(A185="","",MAXIFS(Shifts!$N$5:$N$404,Shifts!$J$5:$J$404,A185))</f>
        <v/>
      </c>
      <c r="J185" s="26">
        <f>IF(A185="","",SUMIFS(Shifts!$M$5:$M$404,Shifts!$J$5:$J$404,A185,Shifts!$P$5:$P$404,1))</f>
        <v/>
      </c>
      <c r="K185" s="26">
        <f>IF(OR(A185="",D185=0),"",ROUND((F185+H185)*0.5*J185/D185,2))</f>
        <v/>
      </c>
      <c r="L185" s="19">
        <f>IF(A185="","",TRIM(IF(F185+H185&gt;0,"Over 40 h in a week. ","")&amp;IF(I185&gt;12,"Day over 12 h (Colorado overtime, California double time). ",IF(I185&gt;8,"Day over 8 h (daily overtime in CA, AK, NV). ",""))))</f>
        <v/>
      </c>
    </row>
    <row r="186">
      <c r="A186" s="35">
        <f>IF(Roster!A184="","",Roster!A184)</f>
        <v/>
      </c>
      <c r="B186" s="19">
        <f>IF(A186="","",Roster!B184&amp;"")</f>
        <v/>
      </c>
      <c r="C186" s="18">
        <f>IF(A186="","",COUNTIFS(Shifts!$J$5:$J$404,A186,Shifts!$P$5:$P$404,1))</f>
        <v/>
      </c>
      <c r="D186" s="24">
        <f>IF(A186="","",SUMIFS(Shifts!$I$5:$I$404,Shifts!$J$5:$J$404,A186,Shifts!$P$5:$P$404,1))</f>
        <v/>
      </c>
      <c r="E186" s="24">
        <f>IF(A186="","",SUMIFS(Shifts!$I$5:$I$404,Shifts!$J$5:$J$404,A186,Shifts!$P$5:$P$404,1,Shifts!$A$5:$A$404,"&gt;="&amp;$C$3,Shifts!$A$5:$A$404,"&lt;"&amp;($C$3+7)))</f>
        <v/>
      </c>
      <c r="F186" s="24">
        <f>IF(A186="","",MAX(0,E186-40))</f>
        <v/>
      </c>
      <c r="G186" s="24">
        <f>IF(A186="","",SUMIFS(Shifts!$I$5:$I$404,Shifts!$J$5:$J$404,A186,Shifts!$P$5:$P$404,1,Shifts!$A$5:$A$404,"&gt;="&amp;($C$3+7),Shifts!$A$5:$A$404,"&lt;"&amp;($C$3+14)))</f>
        <v/>
      </c>
      <c r="H186" s="24">
        <f>IF(A186="","",MAX(0,G186-40))</f>
        <v/>
      </c>
      <c r="I186" s="24">
        <f>IF(A186="","",MAXIFS(Shifts!$N$5:$N$404,Shifts!$J$5:$J$404,A186))</f>
        <v/>
      </c>
      <c r="J186" s="26">
        <f>IF(A186="","",SUMIFS(Shifts!$M$5:$M$404,Shifts!$J$5:$J$404,A186,Shifts!$P$5:$P$404,1))</f>
        <v/>
      </c>
      <c r="K186" s="26">
        <f>IF(OR(A186="",D186=0),"",ROUND((F186+H186)*0.5*J186/D186,2))</f>
        <v/>
      </c>
      <c r="L186" s="19">
        <f>IF(A186="","",TRIM(IF(F186+H186&gt;0,"Over 40 h in a week. ","")&amp;IF(I186&gt;12,"Day over 12 h (Colorado overtime, California double time). ",IF(I186&gt;8,"Day over 8 h (daily overtime in CA, AK, NV). ",""))))</f>
        <v/>
      </c>
    </row>
    <row r="187">
      <c r="A187" s="35">
        <f>IF(Roster!A185="","",Roster!A185)</f>
        <v/>
      </c>
      <c r="B187" s="19">
        <f>IF(A187="","",Roster!B185&amp;"")</f>
        <v/>
      </c>
      <c r="C187" s="18">
        <f>IF(A187="","",COUNTIFS(Shifts!$J$5:$J$404,A187,Shifts!$P$5:$P$404,1))</f>
        <v/>
      </c>
      <c r="D187" s="24">
        <f>IF(A187="","",SUMIFS(Shifts!$I$5:$I$404,Shifts!$J$5:$J$404,A187,Shifts!$P$5:$P$404,1))</f>
        <v/>
      </c>
      <c r="E187" s="24">
        <f>IF(A187="","",SUMIFS(Shifts!$I$5:$I$404,Shifts!$J$5:$J$404,A187,Shifts!$P$5:$P$404,1,Shifts!$A$5:$A$404,"&gt;="&amp;$C$3,Shifts!$A$5:$A$404,"&lt;"&amp;($C$3+7)))</f>
        <v/>
      </c>
      <c r="F187" s="24">
        <f>IF(A187="","",MAX(0,E187-40))</f>
        <v/>
      </c>
      <c r="G187" s="24">
        <f>IF(A187="","",SUMIFS(Shifts!$I$5:$I$404,Shifts!$J$5:$J$404,A187,Shifts!$P$5:$P$404,1,Shifts!$A$5:$A$404,"&gt;="&amp;($C$3+7),Shifts!$A$5:$A$404,"&lt;"&amp;($C$3+14)))</f>
        <v/>
      </c>
      <c r="H187" s="24">
        <f>IF(A187="","",MAX(0,G187-40))</f>
        <v/>
      </c>
      <c r="I187" s="24">
        <f>IF(A187="","",MAXIFS(Shifts!$N$5:$N$404,Shifts!$J$5:$J$404,A187))</f>
        <v/>
      </c>
      <c r="J187" s="26">
        <f>IF(A187="","",SUMIFS(Shifts!$M$5:$M$404,Shifts!$J$5:$J$404,A187,Shifts!$P$5:$P$404,1))</f>
        <v/>
      </c>
      <c r="K187" s="26">
        <f>IF(OR(A187="",D187=0),"",ROUND((F187+H187)*0.5*J187/D187,2))</f>
        <v/>
      </c>
      <c r="L187" s="19">
        <f>IF(A187="","",TRIM(IF(F187+H187&gt;0,"Over 40 h in a week. ","")&amp;IF(I187&gt;12,"Day over 12 h (Colorado overtime, California double time). ",IF(I187&gt;8,"Day over 8 h (daily overtime in CA, AK, NV). ",""))))</f>
        <v/>
      </c>
    </row>
    <row r="188">
      <c r="A188" s="35">
        <f>IF(Roster!A186="","",Roster!A186)</f>
        <v/>
      </c>
      <c r="B188" s="19">
        <f>IF(A188="","",Roster!B186&amp;"")</f>
        <v/>
      </c>
      <c r="C188" s="18">
        <f>IF(A188="","",COUNTIFS(Shifts!$J$5:$J$404,A188,Shifts!$P$5:$P$404,1))</f>
        <v/>
      </c>
      <c r="D188" s="24">
        <f>IF(A188="","",SUMIFS(Shifts!$I$5:$I$404,Shifts!$J$5:$J$404,A188,Shifts!$P$5:$P$404,1))</f>
        <v/>
      </c>
      <c r="E188" s="24">
        <f>IF(A188="","",SUMIFS(Shifts!$I$5:$I$404,Shifts!$J$5:$J$404,A188,Shifts!$P$5:$P$404,1,Shifts!$A$5:$A$404,"&gt;="&amp;$C$3,Shifts!$A$5:$A$404,"&lt;"&amp;($C$3+7)))</f>
        <v/>
      </c>
      <c r="F188" s="24">
        <f>IF(A188="","",MAX(0,E188-40))</f>
        <v/>
      </c>
      <c r="G188" s="24">
        <f>IF(A188="","",SUMIFS(Shifts!$I$5:$I$404,Shifts!$J$5:$J$404,A188,Shifts!$P$5:$P$404,1,Shifts!$A$5:$A$404,"&gt;="&amp;($C$3+7),Shifts!$A$5:$A$404,"&lt;"&amp;($C$3+14)))</f>
        <v/>
      </c>
      <c r="H188" s="24">
        <f>IF(A188="","",MAX(0,G188-40))</f>
        <v/>
      </c>
      <c r="I188" s="24">
        <f>IF(A188="","",MAXIFS(Shifts!$N$5:$N$404,Shifts!$J$5:$J$404,A188))</f>
        <v/>
      </c>
      <c r="J188" s="26">
        <f>IF(A188="","",SUMIFS(Shifts!$M$5:$M$404,Shifts!$J$5:$J$404,A188,Shifts!$P$5:$P$404,1))</f>
        <v/>
      </c>
      <c r="K188" s="26">
        <f>IF(OR(A188="",D188=0),"",ROUND((F188+H188)*0.5*J188/D188,2))</f>
        <v/>
      </c>
      <c r="L188" s="19">
        <f>IF(A188="","",TRIM(IF(F188+H188&gt;0,"Over 40 h in a week. ","")&amp;IF(I188&gt;12,"Day over 12 h (Colorado overtime, California double time). ",IF(I188&gt;8,"Day over 8 h (daily overtime in CA, AK, NV). ",""))))</f>
        <v/>
      </c>
    </row>
    <row r="189">
      <c r="A189" s="35">
        <f>IF(Roster!A187="","",Roster!A187)</f>
        <v/>
      </c>
      <c r="B189" s="19">
        <f>IF(A189="","",Roster!B187&amp;"")</f>
        <v/>
      </c>
      <c r="C189" s="18">
        <f>IF(A189="","",COUNTIFS(Shifts!$J$5:$J$404,A189,Shifts!$P$5:$P$404,1))</f>
        <v/>
      </c>
      <c r="D189" s="24">
        <f>IF(A189="","",SUMIFS(Shifts!$I$5:$I$404,Shifts!$J$5:$J$404,A189,Shifts!$P$5:$P$404,1))</f>
        <v/>
      </c>
      <c r="E189" s="24">
        <f>IF(A189="","",SUMIFS(Shifts!$I$5:$I$404,Shifts!$J$5:$J$404,A189,Shifts!$P$5:$P$404,1,Shifts!$A$5:$A$404,"&gt;="&amp;$C$3,Shifts!$A$5:$A$404,"&lt;"&amp;($C$3+7)))</f>
        <v/>
      </c>
      <c r="F189" s="24">
        <f>IF(A189="","",MAX(0,E189-40))</f>
        <v/>
      </c>
      <c r="G189" s="24">
        <f>IF(A189="","",SUMIFS(Shifts!$I$5:$I$404,Shifts!$J$5:$J$404,A189,Shifts!$P$5:$P$404,1,Shifts!$A$5:$A$404,"&gt;="&amp;($C$3+7),Shifts!$A$5:$A$404,"&lt;"&amp;($C$3+14)))</f>
        <v/>
      </c>
      <c r="H189" s="24">
        <f>IF(A189="","",MAX(0,G189-40))</f>
        <v/>
      </c>
      <c r="I189" s="24">
        <f>IF(A189="","",MAXIFS(Shifts!$N$5:$N$404,Shifts!$J$5:$J$404,A189))</f>
        <v/>
      </c>
      <c r="J189" s="26">
        <f>IF(A189="","",SUMIFS(Shifts!$M$5:$M$404,Shifts!$J$5:$J$404,A189,Shifts!$P$5:$P$404,1))</f>
        <v/>
      </c>
      <c r="K189" s="26">
        <f>IF(OR(A189="",D189=0),"",ROUND((F189+H189)*0.5*J189/D189,2))</f>
        <v/>
      </c>
      <c r="L189" s="19">
        <f>IF(A189="","",TRIM(IF(F189+H189&gt;0,"Over 40 h in a week. ","")&amp;IF(I189&gt;12,"Day over 12 h (Colorado overtime, California double time). ",IF(I189&gt;8,"Day over 8 h (daily overtime in CA, AK, NV). ",""))))</f>
        <v/>
      </c>
    </row>
    <row r="190">
      <c r="A190" s="35">
        <f>IF(Roster!A188="","",Roster!A188)</f>
        <v/>
      </c>
      <c r="B190" s="19">
        <f>IF(A190="","",Roster!B188&amp;"")</f>
        <v/>
      </c>
      <c r="C190" s="18">
        <f>IF(A190="","",COUNTIFS(Shifts!$J$5:$J$404,A190,Shifts!$P$5:$P$404,1))</f>
        <v/>
      </c>
      <c r="D190" s="24">
        <f>IF(A190="","",SUMIFS(Shifts!$I$5:$I$404,Shifts!$J$5:$J$404,A190,Shifts!$P$5:$P$404,1))</f>
        <v/>
      </c>
      <c r="E190" s="24">
        <f>IF(A190="","",SUMIFS(Shifts!$I$5:$I$404,Shifts!$J$5:$J$404,A190,Shifts!$P$5:$P$404,1,Shifts!$A$5:$A$404,"&gt;="&amp;$C$3,Shifts!$A$5:$A$404,"&lt;"&amp;($C$3+7)))</f>
        <v/>
      </c>
      <c r="F190" s="24">
        <f>IF(A190="","",MAX(0,E190-40))</f>
        <v/>
      </c>
      <c r="G190" s="24">
        <f>IF(A190="","",SUMIFS(Shifts!$I$5:$I$404,Shifts!$J$5:$J$404,A190,Shifts!$P$5:$P$404,1,Shifts!$A$5:$A$404,"&gt;="&amp;($C$3+7),Shifts!$A$5:$A$404,"&lt;"&amp;($C$3+14)))</f>
        <v/>
      </c>
      <c r="H190" s="24">
        <f>IF(A190="","",MAX(0,G190-40))</f>
        <v/>
      </c>
      <c r="I190" s="24">
        <f>IF(A190="","",MAXIFS(Shifts!$N$5:$N$404,Shifts!$J$5:$J$404,A190))</f>
        <v/>
      </c>
      <c r="J190" s="26">
        <f>IF(A190="","",SUMIFS(Shifts!$M$5:$M$404,Shifts!$J$5:$J$404,A190,Shifts!$P$5:$P$404,1))</f>
        <v/>
      </c>
      <c r="K190" s="26">
        <f>IF(OR(A190="",D190=0),"",ROUND((F190+H190)*0.5*J190/D190,2))</f>
        <v/>
      </c>
      <c r="L190" s="19">
        <f>IF(A190="","",TRIM(IF(F190+H190&gt;0,"Over 40 h in a week. ","")&amp;IF(I190&gt;12,"Day over 12 h (Colorado overtime, California double time). ",IF(I190&gt;8,"Day over 8 h (daily overtime in CA, AK, NV). ",""))))</f>
        <v/>
      </c>
    </row>
    <row r="191">
      <c r="A191" s="35">
        <f>IF(Roster!A189="","",Roster!A189)</f>
        <v/>
      </c>
      <c r="B191" s="19">
        <f>IF(A191="","",Roster!B189&amp;"")</f>
        <v/>
      </c>
      <c r="C191" s="18">
        <f>IF(A191="","",COUNTIFS(Shifts!$J$5:$J$404,A191,Shifts!$P$5:$P$404,1))</f>
        <v/>
      </c>
      <c r="D191" s="24">
        <f>IF(A191="","",SUMIFS(Shifts!$I$5:$I$404,Shifts!$J$5:$J$404,A191,Shifts!$P$5:$P$404,1))</f>
        <v/>
      </c>
      <c r="E191" s="24">
        <f>IF(A191="","",SUMIFS(Shifts!$I$5:$I$404,Shifts!$J$5:$J$404,A191,Shifts!$P$5:$P$404,1,Shifts!$A$5:$A$404,"&gt;="&amp;$C$3,Shifts!$A$5:$A$404,"&lt;"&amp;($C$3+7)))</f>
        <v/>
      </c>
      <c r="F191" s="24">
        <f>IF(A191="","",MAX(0,E191-40))</f>
        <v/>
      </c>
      <c r="G191" s="24">
        <f>IF(A191="","",SUMIFS(Shifts!$I$5:$I$404,Shifts!$J$5:$J$404,A191,Shifts!$P$5:$P$404,1,Shifts!$A$5:$A$404,"&gt;="&amp;($C$3+7),Shifts!$A$5:$A$404,"&lt;"&amp;($C$3+14)))</f>
        <v/>
      </c>
      <c r="H191" s="24">
        <f>IF(A191="","",MAX(0,G191-40))</f>
        <v/>
      </c>
      <c r="I191" s="24">
        <f>IF(A191="","",MAXIFS(Shifts!$N$5:$N$404,Shifts!$J$5:$J$404,A191))</f>
        <v/>
      </c>
      <c r="J191" s="26">
        <f>IF(A191="","",SUMIFS(Shifts!$M$5:$M$404,Shifts!$J$5:$J$404,A191,Shifts!$P$5:$P$404,1))</f>
        <v/>
      </c>
      <c r="K191" s="26">
        <f>IF(OR(A191="",D191=0),"",ROUND((F191+H191)*0.5*J191/D191,2))</f>
        <v/>
      </c>
      <c r="L191" s="19">
        <f>IF(A191="","",TRIM(IF(F191+H191&gt;0,"Over 40 h in a week. ","")&amp;IF(I191&gt;12,"Day over 12 h (Colorado overtime, California double time). ",IF(I191&gt;8,"Day over 8 h (daily overtime in CA, AK, NV). ",""))))</f>
        <v/>
      </c>
    </row>
    <row r="192">
      <c r="A192" s="35">
        <f>IF(Roster!A190="","",Roster!A190)</f>
        <v/>
      </c>
      <c r="B192" s="19">
        <f>IF(A192="","",Roster!B190&amp;"")</f>
        <v/>
      </c>
      <c r="C192" s="18">
        <f>IF(A192="","",COUNTIFS(Shifts!$J$5:$J$404,A192,Shifts!$P$5:$P$404,1))</f>
        <v/>
      </c>
      <c r="D192" s="24">
        <f>IF(A192="","",SUMIFS(Shifts!$I$5:$I$404,Shifts!$J$5:$J$404,A192,Shifts!$P$5:$P$404,1))</f>
        <v/>
      </c>
      <c r="E192" s="24">
        <f>IF(A192="","",SUMIFS(Shifts!$I$5:$I$404,Shifts!$J$5:$J$404,A192,Shifts!$P$5:$P$404,1,Shifts!$A$5:$A$404,"&gt;="&amp;$C$3,Shifts!$A$5:$A$404,"&lt;"&amp;($C$3+7)))</f>
        <v/>
      </c>
      <c r="F192" s="24">
        <f>IF(A192="","",MAX(0,E192-40))</f>
        <v/>
      </c>
      <c r="G192" s="24">
        <f>IF(A192="","",SUMIFS(Shifts!$I$5:$I$404,Shifts!$J$5:$J$404,A192,Shifts!$P$5:$P$404,1,Shifts!$A$5:$A$404,"&gt;="&amp;($C$3+7),Shifts!$A$5:$A$404,"&lt;"&amp;($C$3+14)))</f>
        <v/>
      </c>
      <c r="H192" s="24">
        <f>IF(A192="","",MAX(0,G192-40))</f>
        <v/>
      </c>
      <c r="I192" s="24">
        <f>IF(A192="","",MAXIFS(Shifts!$N$5:$N$404,Shifts!$J$5:$J$404,A192))</f>
        <v/>
      </c>
      <c r="J192" s="26">
        <f>IF(A192="","",SUMIFS(Shifts!$M$5:$M$404,Shifts!$J$5:$J$404,A192,Shifts!$P$5:$P$404,1))</f>
        <v/>
      </c>
      <c r="K192" s="26">
        <f>IF(OR(A192="",D192=0),"",ROUND((F192+H192)*0.5*J192/D192,2))</f>
        <v/>
      </c>
      <c r="L192" s="19">
        <f>IF(A192="","",TRIM(IF(F192+H192&gt;0,"Over 40 h in a week. ","")&amp;IF(I192&gt;12,"Day over 12 h (Colorado overtime, California double time). ",IF(I192&gt;8,"Day over 8 h (daily overtime in CA, AK, NV). ",""))))</f>
        <v/>
      </c>
    </row>
    <row r="193">
      <c r="A193" s="35">
        <f>IF(Roster!A191="","",Roster!A191)</f>
        <v/>
      </c>
      <c r="B193" s="19">
        <f>IF(A193="","",Roster!B191&amp;"")</f>
        <v/>
      </c>
      <c r="C193" s="18">
        <f>IF(A193="","",COUNTIFS(Shifts!$J$5:$J$404,A193,Shifts!$P$5:$P$404,1))</f>
        <v/>
      </c>
      <c r="D193" s="24">
        <f>IF(A193="","",SUMIFS(Shifts!$I$5:$I$404,Shifts!$J$5:$J$404,A193,Shifts!$P$5:$P$404,1))</f>
        <v/>
      </c>
      <c r="E193" s="24">
        <f>IF(A193="","",SUMIFS(Shifts!$I$5:$I$404,Shifts!$J$5:$J$404,A193,Shifts!$P$5:$P$404,1,Shifts!$A$5:$A$404,"&gt;="&amp;$C$3,Shifts!$A$5:$A$404,"&lt;"&amp;($C$3+7)))</f>
        <v/>
      </c>
      <c r="F193" s="24">
        <f>IF(A193="","",MAX(0,E193-40))</f>
        <v/>
      </c>
      <c r="G193" s="24">
        <f>IF(A193="","",SUMIFS(Shifts!$I$5:$I$404,Shifts!$J$5:$J$404,A193,Shifts!$P$5:$P$404,1,Shifts!$A$5:$A$404,"&gt;="&amp;($C$3+7),Shifts!$A$5:$A$404,"&lt;"&amp;($C$3+14)))</f>
        <v/>
      </c>
      <c r="H193" s="24">
        <f>IF(A193="","",MAX(0,G193-40))</f>
        <v/>
      </c>
      <c r="I193" s="24">
        <f>IF(A193="","",MAXIFS(Shifts!$N$5:$N$404,Shifts!$J$5:$J$404,A193))</f>
        <v/>
      </c>
      <c r="J193" s="26">
        <f>IF(A193="","",SUMIFS(Shifts!$M$5:$M$404,Shifts!$J$5:$J$404,A193,Shifts!$P$5:$P$404,1))</f>
        <v/>
      </c>
      <c r="K193" s="26">
        <f>IF(OR(A193="",D193=0),"",ROUND((F193+H193)*0.5*J193/D193,2))</f>
        <v/>
      </c>
      <c r="L193" s="19">
        <f>IF(A193="","",TRIM(IF(F193+H193&gt;0,"Over 40 h in a week. ","")&amp;IF(I193&gt;12,"Day over 12 h (Colorado overtime, California double time). ",IF(I193&gt;8,"Day over 8 h (daily overtime in CA, AK, NV). ",""))))</f>
        <v/>
      </c>
    </row>
    <row r="194">
      <c r="A194" s="35">
        <f>IF(Roster!A192="","",Roster!A192)</f>
        <v/>
      </c>
      <c r="B194" s="19">
        <f>IF(A194="","",Roster!B192&amp;"")</f>
        <v/>
      </c>
      <c r="C194" s="18">
        <f>IF(A194="","",COUNTIFS(Shifts!$J$5:$J$404,A194,Shifts!$P$5:$P$404,1))</f>
        <v/>
      </c>
      <c r="D194" s="24">
        <f>IF(A194="","",SUMIFS(Shifts!$I$5:$I$404,Shifts!$J$5:$J$404,A194,Shifts!$P$5:$P$404,1))</f>
        <v/>
      </c>
      <c r="E194" s="24">
        <f>IF(A194="","",SUMIFS(Shifts!$I$5:$I$404,Shifts!$J$5:$J$404,A194,Shifts!$P$5:$P$404,1,Shifts!$A$5:$A$404,"&gt;="&amp;$C$3,Shifts!$A$5:$A$404,"&lt;"&amp;($C$3+7)))</f>
        <v/>
      </c>
      <c r="F194" s="24">
        <f>IF(A194="","",MAX(0,E194-40))</f>
        <v/>
      </c>
      <c r="G194" s="24">
        <f>IF(A194="","",SUMIFS(Shifts!$I$5:$I$404,Shifts!$J$5:$J$404,A194,Shifts!$P$5:$P$404,1,Shifts!$A$5:$A$404,"&gt;="&amp;($C$3+7),Shifts!$A$5:$A$404,"&lt;"&amp;($C$3+14)))</f>
        <v/>
      </c>
      <c r="H194" s="24">
        <f>IF(A194="","",MAX(0,G194-40))</f>
        <v/>
      </c>
      <c r="I194" s="24">
        <f>IF(A194="","",MAXIFS(Shifts!$N$5:$N$404,Shifts!$J$5:$J$404,A194))</f>
        <v/>
      </c>
      <c r="J194" s="26">
        <f>IF(A194="","",SUMIFS(Shifts!$M$5:$M$404,Shifts!$J$5:$J$404,A194,Shifts!$P$5:$P$404,1))</f>
        <v/>
      </c>
      <c r="K194" s="26">
        <f>IF(OR(A194="",D194=0),"",ROUND((F194+H194)*0.5*J194/D194,2))</f>
        <v/>
      </c>
      <c r="L194" s="19">
        <f>IF(A194="","",TRIM(IF(F194+H194&gt;0,"Over 40 h in a week. ","")&amp;IF(I194&gt;12,"Day over 12 h (Colorado overtime, California double time). ",IF(I194&gt;8,"Day over 8 h (daily overtime in CA, AK, NV). ",""))))</f>
        <v/>
      </c>
    </row>
    <row r="195">
      <c r="A195" s="35">
        <f>IF(Roster!A193="","",Roster!A193)</f>
        <v/>
      </c>
      <c r="B195" s="19">
        <f>IF(A195="","",Roster!B193&amp;"")</f>
        <v/>
      </c>
      <c r="C195" s="18">
        <f>IF(A195="","",COUNTIFS(Shifts!$J$5:$J$404,A195,Shifts!$P$5:$P$404,1))</f>
        <v/>
      </c>
      <c r="D195" s="24">
        <f>IF(A195="","",SUMIFS(Shifts!$I$5:$I$404,Shifts!$J$5:$J$404,A195,Shifts!$P$5:$P$404,1))</f>
        <v/>
      </c>
      <c r="E195" s="24">
        <f>IF(A195="","",SUMIFS(Shifts!$I$5:$I$404,Shifts!$J$5:$J$404,A195,Shifts!$P$5:$P$404,1,Shifts!$A$5:$A$404,"&gt;="&amp;$C$3,Shifts!$A$5:$A$404,"&lt;"&amp;($C$3+7)))</f>
        <v/>
      </c>
      <c r="F195" s="24">
        <f>IF(A195="","",MAX(0,E195-40))</f>
        <v/>
      </c>
      <c r="G195" s="24">
        <f>IF(A195="","",SUMIFS(Shifts!$I$5:$I$404,Shifts!$J$5:$J$404,A195,Shifts!$P$5:$P$404,1,Shifts!$A$5:$A$404,"&gt;="&amp;($C$3+7),Shifts!$A$5:$A$404,"&lt;"&amp;($C$3+14)))</f>
        <v/>
      </c>
      <c r="H195" s="24">
        <f>IF(A195="","",MAX(0,G195-40))</f>
        <v/>
      </c>
      <c r="I195" s="24">
        <f>IF(A195="","",MAXIFS(Shifts!$N$5:$N$404,Shifts!$J$5:$J$404,A195))</f>
        <v/>
      </c>
      <c r="J195" s="26">
        <f>IF(A195="","",SUMIFS(Shifts!$M$5:$M$404,Shifts!$J$5:$J$404,A195,Shifts!$P$5:$P$404,1))</f>
        <v/>
      </c>
      <c r="K195" s="26">
        <f>IF(OR(A195="",D195=0),"",ROUND((F195+H195)*0.5*J195/D195,2))</f>
        <v/>
      </c>
      <c r="L195" s="19">
        <f>IF(A195="","",TRIM(IF(F195+H195&gt;0,"Over 40 h in a week. ","")&amp;IF(I195&gt;12,"Day over 12 h (Colorado overtime, California double time). ",IF(I195&gt;8,"Day over 8 h (daily overtime in CA, AK, NV). ",""))))</f>
        <v/>
      </c>
    </row>
    <row r="196">
      <c r="A196" s="35">
        <f>IF(Roster!A194="","",Roster!A194)</f>
        <v/>
      </c>
      <c r="B196" s="19">
        <f>IF(A196="","",Roster!B194&amp;"")</f>
        <v/>
      </c>
      <c r="C196" s="18">
        <f>IF(A196="","",COUNTIFS(Shifts!$J$5:$J$404,A196,Shifts!$P$5:$P$404,1))</f>
        <v/>
      </c>
      <c r="D196" s="24">
        <f>IF(A196="","",SUMIFS(Shifts!$I$5:$I$404,Shifts!$J$5:$J$404,A196,Shifts!$P$5:$P$404,1))</f>
        <v/>
      </c>
      <c r="E196" s="24">
        <f>IF(A196="","",SUMIFS(Shifts!$I$5:$I$404,Shifts!$J$5:$J$404,A196,Shifts!$P$5:$P$404,1,Shifts!$A$5:$A$404,"&gt;="&amp;$C$3,Shifts!$A$5:$A$404,"&lt;"&amp;($C$3+7)))</f>
        <v/>
      </c>
      <c r="F196" s="24">
        <f>IF(A196="","",MAX(0,E196-40))</f>
        <v/>
      </c>
      <c r="G196" s="24">
        <f>IF(A196="","",SUMIFS(Shifts!$I$5:$I$404,Shifts!$J$5:$J$404,A196,Shifts!$P$5:$P$404,1,Shifts!$A$5:$A$404,"&gt;="&amp;($C$3+7),Shifts!$A$5:$A$404,"&lt;"&amp;($C$3+14)))</f>
        <v/>
      </c>
      <c r="H196" s="24">
        <f>IF(A196="","",MAX(0,G196-40))</f>
        <v/>
      </c>
      <c r="I196" s="24">
        <f>IF(A196="","",MAXIFS(Shifts!$N$5:$N$404,Shifts!$J$5:$J$404,A196))</f>
        <v/>
      </c>
      <c r="J196" s="26">
        <f>IF(A196="","",SUMIFS(Shifts!$M$5:$M$404,Shifts!$J$5:$J$404,A196,Shifts!$P$5:$P$404,1))</f>
        <v/>
      </c>
      <c r="K196" s="26">
        <f>IF(OR(A196="",D196=0),"",ROUND((F196+H196)*0.5*J196/D196,2))</f>
        <v/>
      </c>
      <c r="L196" s="19">
        <f>IF(A196="","",TRIM(IF(F196+H196&gt;0,"Over 40 h in a week. ","")&amp;IF(I196&gt;12,"Day over 12 h (Colorado overtime, California double time). ",IF(I196&gt;8,"Day over 8 h (daily overtime in CA, AK, NV). ",""))))</f>
        <v/>
      </c>
    </row>
    <row r="197">
      <c r="A197" s="35">
        <f>IF(Roster!A195="","",Roster!A195)</f>
        <v/>
      </c>
      <c r="B197" s="19">
        <f>IF(A197="","",Roster!B195&amp;"")</f>
        <v/>
      </c>
      <c r="C197" s="18">
        <f>IF(A197="","",COUNTIFS(Shifts!$J$5:$J$404,A197,Shifts!$P$5:$P$404,1))</f>
        <v/>
      </c>
      <c r="D197" s="24">
        <f>IF(A197="","",SUMIFS(Shifts!$I$5:$I$404,Shifts!$J$5:$J$404,A197,Shifts!$P$5:$P$404,1))</f>
        <v/>
      </c>
      <c r="E197" s="24">
        <f>IF(A197="","",SUMIFS(Shifts!$I$5:$I$404,Shifts!$J$5:$J$404,A197,Shifts!$P$5:$P$404,1,Shifts!$A$5:$A$404,"&gt;="&amp;$C$3,Shifts!$A$5:$A$404,"&lt;"&amp;($C$3+7)))</f>
        <v/>
      </c>
      <c r="F197" s="24">
        <f>IF(A197="","",MAX(0,E197-40))</f>
        <v/>
      </c>
      <c r="G197" s="24">
        <f>IF(A197="","",SUMIFS(Shifts!$I$5:$I$404,Shifts!$J$5:$J$404,A197,Shifts!$P$5:$P$404,1,Shifts!$A$5:$A$404,"&gt;="&amp;($C$3+7),Shifts!$A$5:$A$404,"&lt;"&amp;($C$3+14)))</f>
        <v/>
      </c>
      <c r="H197" s="24">
        <f>IF(A197="","",MAX(0,G197-40))</f>
        <v/>
      </c>
      <c r="I197" s="24">
        <f>IF(A197="","",MAXIFS(Shifts!$N$5:$N$404,Shifts!$J$5:$J$404,A197))</f>
        <v/>
      </c>
      <c r="J197" s="26">
        <f>IF(A197="","",SUMIFS(Shifts!$M$5:$M$404,Shifts!$J$5:$J$404,A197,Shifts!$P$5:$P$404,1))</f>
        <v/>
      </c>
      <c r="K197" s="26">
        <f>IF(OR(A197="",D197=0),"",ROUND((F197+H197)*0.5*J197/D197,2))</f>
        <v/>
      </c>
      <c r="L197" s="19">
        <f>IF(A197="","",TRIM(IF(F197+H197&gt;0,"Over 40 h in a week. ","")&amp;IF(I197&gt;12,"Day over 12 h (Colorado overtime, California double time). ",IF(I197&gt;8,"Day over 8 h (daily overtime in CA, AK, NV). ",""))))</f>
        <v/>
      </c>
    </row>
    <row r="198">
      <c r="A198" s="35">
        <f>IF(Roster!A196="","",Roster!A196)</f>
        <v/>
      </c>
      <c r="B198" s="19">
        <f>IF(A198="","",Roster!B196&amp;"")</f>
        <v/>
      </c>
      <c r="C198" s="18">
        <f>IF(A198="","",COUNTIFS(Shifts!$J$5:$J$404,A198,Shifts!$P$5:$P$404,1))</f>
        <v/>
      </c>
      <c r="D198" s="24">
        <f>IF(A198="","",SUMIFS(Shifts!$I$5:$I$404,Shifts!$J$5:$J$404,A198,Shifts!$P$5:$P$404,1))</f>
        <v/>
      </c>
      <c r="E198" s="24">
        <f>IF(A198="","",SUMIFS(Shifts!$I$5:$I$404,Shifts!$J$5:$J$404,A198,Shifts!$P$5:$P$404,1,Shifts!$A$5:$A$404,"&gt;="&amp;$C$3,Shifts!$A$5:$A$404,"&lt;"&amp;($C$3+7)))</f>
        <v/>
      </c>
      <c r="F198" s="24">
        <f>IF(A198="","",MAX(0,E198-40))</f>
        <v/>
      </c>
      <c r="G198" s="24">
        <f>IF(A198="","",SUMIFS(Shifts!$I$5:$I$404,Shifts!$J$5:$J$404,A198,Shifts!$P$5:$P$404,1,Shifts!$A$5:$A$404,"&gt;="&amp;($C$3+7),Shifts!$A$5:$A$404,"&lt;"&amp;($C$3+14)))</f>
        <v/>
      </c>
      <c r="H198" s="24">
        <f>IF(A198="","",MAX(0,G198-40))</f>
        <v/>
      </c>
      <c r="I198" s="24">
        <f>IF(A198="","",MAXIFS(Shifts!$N$5:$N$404,Shifts!$J$5:$J$404,A198))</f>
        <v/>
      </c>
      <c r="J198" s="26">
        <f>IF(A198="","",SUMIFS(Shifts!$M$5:$M$404,Shifts!$J$5:$J$404,A198,Shifts!$P$5:$P$404,1))</f>
        <v/>
      </c>
      <c r="K198" s="26">
        <f>IF(OR(A198="",D198=0),"",ROUND((F198+H198)*0.5*J198/D198,2))</f>
        <v/>
      </c>
      <c r="L198" s="19">
        <f>IF(A198="","",TRIM(IF(F198+H198&gt;0,"Over 40 h in a week. ","")&amp;IF(I198&gt;12,"Day over 12 h (Colorado overtime, California double time). ",IF(I198&gt;8,"Day over 8 h (daily overtime in CA, AK, NV). ",""))))</f>
        <v/>
      </c>
    </row>
    <row r="199">
      <c r="A199" s="35">
        <f>IF(Roster!A197="","",Roster!A197)</f>
        <v/>
      </c>
      <c r="B199" s="19">
        <f>IF(A199="","",Roster!B197&amp;"")</f>
        <v/>
      </c>
      <c r="C199" s="18">
        <f>IF(A199="","",COUNTIFS(Shifts!$J$5:$J$404,A199,Shifts!$P$5:$P$404,1))</f>
        <v/>
      </c>
      <c r="D199" s="24">
        <f>IF(A199="","",SUMIFS(Shifts!$I$5:$I$404,Shifts!$J$5:$J$404,A199,Shifts!$P$5:$P$404,1))</f>
        <v/>
      </c>
      <c r="E199" s="24">
        <f>IF(A199="","",SUMIFS(Shifts!$I$5:$I$404,Shifts!$J$5:$J$404,A199,Shifts!$P$5:$P$404,1,Shifts!$A$5:$A$404,"&gt;="&amp;$C$3,Shifts!$A$5:$A$404,"&lt;"&amp;($C$3+7)))</f>
        <v/>
      </c>
      <c r="F199" s="24">
        <f>IF(A199="","",MAX(0,E199-40))</f>
        <v/>
      </c>
      <c r="G199" s="24">
        <f>IF(A199="","",SUMIFS(Shifts!$I$5:$I$404,Shifts!$J$5:$J$404,A199,Shifts!$P$5:$P$404,1,Shifts!$A$5:$A$404,"&gt;="&amp;($C$3+7),Shifts!$A$5:$A$404,"&lt;"&amp;($C$3+14)))</f>
        <v/>
      </c>
      <c r="H199" s="24">
        <f>IF(A199="","",MAX(0,G199-40))</f>
        <v/>
      </c>
      <c r="I199" s="24">
        <f>IF(A199="","",MAXIFS(Shifts!$N$5:$N$404,Shifts!$J$5:$J$404,A199))</f>
        <v/>
      </c>
      <c r="J199" s="26">
        <f>IF(A199="","",SUMIFS(Shifts!$M$5:$M$404,Shifts!$J$5:$J$404,A199,Shifts!$P$5:$P$404,1))</f>
        <v/>
      </c>
      <c r="K199" s="26">
        <f>IF(OR(A199="",D199=0),"",ROUND((F199+H199)*0.5*J199/D199,2))</f>
        <v/>
      </c>
      <c r="L199" s="19">
        <f>IF(A199="","",TRIM(IF(F199+H199&gt;0,"Over 40 h in a week. ","")&amp;IF(I199&gt;12,"Day over 12 h (Colorado overtime, California double time). ",IF(I199&gt;8,"Day over 8 h (daily overtime in CA, AK, NV). ",""))))</f>
        <v/>
      </c>
    </row>
    <row r="200">
      <c r="A200" s="35">
        <f>IF(Roster!A198="","",Roster!A198)</f>
        <v/>
      </c>
      <c r="B200" s="19">
        <f>IF(A200="","",Roster!B198&amp;"")</f>
        <v/>
      </c>
      <c r="C200" s="18">
        <f>IF(A200="","",COUNTIFS(Shifts!$J$5:$J$404,A200,Shifts!$P$5:$P$404,1))</f>
        <v/>
      </c>
      <c r="D200" s="24">
        <f>IF(A200="","",SUMIFS(Shifts!$I$5:$I$404,Shifts!$J$5:$J$404,A200,Shifts!$P$5:$P$404,1))</f>
        <v/>
      </c>
      <c r="E200" s="24">
        <f>IF(A200="","",SUMIFS(Shifts!$I$5:$I$404,Shifts!$J$5:$J$404,A200,Shifts!$P$5:$P$404,1,Shifts!$A$5:$A$404,"&gt;="&amp;$C$3,Shifts!$A$5:$A$404,"&lt;"&amp;($C$3+7)))</f>
        <v/>
      </c>
      <c r="F200" s="24">
        <f>IF(A200="","",MAX(0,E200-40))</f>
        <v/>
      </c>
      <c r="G200" s="24">
        <f>IF(A200="","",SUMIFS(Shifts!$I$5:$I$404,Shifts!$J$5:$J$404,A200,Shifts!$P$5:$P$404,1,Shifts!$A$5:$A$404,"&gt;="&amp;($C$3+7),Shifts!$A$5:$A$404,"&lt;"&amp;($C$3+14)))</f>
        <v/>
      </c>
      <c r="H200" s="24">
        <f>IF(A200="","",MAX(0,G200-40))</f>
        <v/>
      </c>
      <c r="I200" s="24">
        <f>IF(A200="","",MAXIFS(Shifts!$N$5:$N$404,Shifts!$J$5:$J$404,A200))</f>
        <v/>
      </c>
      <c r="J200" s="26">
        <f>IF(A200="","",SUMIFS(Shifts!$M$5:$M$404,Shifts!$J$5:$J$404,A200,Shifts!$P$5:$P$404,1))</f>
        <v/>
      </c>
      <c r="K200" s="26">
        <f>IF(OR(A200="",D200=0),"",ROUND((F200+H200)*0.5*J200/D200,2))</f>
        <v/>
      </c>
      <c r="L200" s="19">
        <f>IF(A200="","",TRIM(IF(F200+H200&gt;0,"Over 40 h in a week. ","")&amp;IF(I200&gt;12,"Day over 12 h (Colorado overtime, California double time). ",IF(I200&gt;8,"Day over 8 h (daily overtime in CA, AK, NV). ",""))))</f>
        <v/>
      </c>
    </row>
    <row r="201">
      <c r="A201" s="35">
        <f>IF(Roster!A199="","",Roster!A199)</f>
        <v/>
      </c>
      <c r="B201" s="19">
        <f>IF(A201="","",Roster!B199&amp;"")</f>
        <v/>
      </c>
      <c r="C201" s="18">
        <f>IF(A201="","",COUNTIFS(Shifts!$J$5:$J$404,A201,Shifts!$P$5:$P$404,1))</f>
        <v/>
      </c>
      <c r="D201" s="24">
        <f>IF(A201="","",SUMIFS(Shifts!$I$5:$I$404,Shifts!$J$5:$J$404,A201,Shifts!$P$5:$P$404,1))</f>
        <v/>
      </c>
      <c r="E201" s="24">
        <f>IF(A201="","",SUMIFS(Shifts!$I$5:$I$404,Shifts!$J$5:$J$404,A201,Shifts!$P$5:$P$404,1,Shifts!$A$5:$A$404,"&gt;="&amp;$C$3,Shifts!$A$5:$A$404,"&lt;"&amp;($C$3+7)))</f>
        <v/>
      </c>
      <c r="F201" s="24">
        <f>IF(A201="","",MAX(0,E201-40))</f>
        <v/>
      </c>
      <c r="G201" s="24">
        <f>IF(A201="","",SUMIFS(Shifts!$I$5:$I$404,Shifts!$J$5:$J$404,A201,Shifts!$P$5:$P$404,1,Shifts!$A$5:$A$404,"&gt;="&amp;($C$3+7),Shifts!$A$5:$A$404,"&lt;"&amp;($C$3+14)))</f>
        <v/>
      </c>
      <c r="H201" s="24">
        <f>IF(A201="","",MAX(0,G201-40))</f>
        <v/>
      </c>
      <c r="I201" s="24">
        <f>IF(A201="","",MAXIFS(Shifts!$N$5:$N$404,Shifts!$J$5:$J$404,A201))</f>
        <v/>
      </c>
      <c r="J201" s="26">
        <f>IF(A201="","",SUMIFS(Shifts!$M$5:$M$404,Shifts!$J$5:$J$404,A201,Shifts!$P$5:$P$404,1))</f>
        <v/>
      </c>
      <c r="K201" s="26">
        <f>IF(OR(A201="",D201=0),"",ROUND((F201+H201)*0.5*J201/D201,2))</f>
        <v/>
      </c>
      <c r="L201" s="19">
        <f>IF(A201="","",TRIM(IF(F201+H201&gt;0,"Over 40 h in a week. ","")&amp;IF(I201&gt;12,"Day over 12 h (Colorado overtime, California double time). ",IF(I201&gt;8,"Day over 8 h (daily overtime in CA, AK, NV). ",""))))</f>
        <v/>
      </c>
    </row>
    <row r="202">
      <c r="A202" s="35">
        <f>IF(Roster!A200="","",Roster!A200)</f>
        <v/>
      </c>
      <c r="B202" s="19">
        <f>IF(A202="","",Roster!B200&amp;"")</f>
        <v/>
      </c>
      <c r="C202" s="18">
        <f>IF(A202="","",COUNTIFS(Shifts!$J$5:$J$404,A202,Shifts!$P$5:$P$404,1))</f>
        <v/>
      </c>
      <c r="D202" s="24">
        <f>IF(A202="","",SUMIFS(Shifts!$I$5:$I$404,Shifts!$J$5:$J$404,A202,Shifts!$P$5:$P$404,1))</f>
        <v/>
      </c>
      <c r="E202" s="24">
        <f>IF(A202="","",SUMIFS(Shifts!$I$5:$I$404,Shifts!$J$5:$J$404,A202,Shifts!$P$5:$P$404,1,Shifts!$A$5:$A$404,"&gt;="&amp;$C$3,Shifts!$A$5:$A$404,"&lt;"&amp;($C$3+7)))</f>
        <v/>
      </c>
      <c r="F202" s="24">
        <f>IF(A202="","",MAX(0,E202-40))</f>
        <v/>
      </c>
      <c r="G202" s="24">
        <f>IF(A202="","",SUMIFS(Shifts!$I$5:$I$404,Shifts!$J$5:$J$404,A202,Shifts!$P$5:$P$404,1,Shifts!$A$5:$A$404,"&gt;="&amp;($C$3+7),Shifts!$A$5:$A$404,"&lt;"&amp;($C$3+14)))</f>
        <v/>
      </c>
      <c r="H202" s="24">
        <f>IF(A202="","",MAX(0,G202-40))</f>
        <v/>
      </c>
      <c r="I202" s="24">
        <f>IF(A202="","",MAXIFS(Shifts!$N$5:$N$404,Shifts!$J$5:$J$404,A202))</f>
        <v/>
      </c>
      <c r="J202" s="26">
        <f>IF(A202="","",SUMIFS(Shifts!$M$5:$M$404,Shifts!$J$5:$J$404,A202,Shifts!$P$5:$P$404,1))</f>
        <v/>
      </c>
      <c r="K202" s="26">
        <f>IF(OR(A202="",D202=0),"",ROUND((F202+H202)*0.5*J202/D202,2))</f>
        <v/>
      </c>
      <c r="L202" s="19">
        <f>IF(A202="","",TRIM(IF(F202+H202&gt;0,"Over 40 h in a week. ","")&amp;IF(I202&gt;12,"Day over 12 h (Colorado overtime, California double time). ",IF(I202&gt;8,"Day over 8 h (daily overtime in CA, AK, NV). ",""))))</f>
        <v/>
      </c>
    </row>
    <row r="203">
      <c r="A203" s="35">
        <f>IF(Roster!A201="","",Roster!A201)</f>
        <v/>
      </c>
      <c r="B203" s="19">
        <f>IF(A203="","",Roster!B201&amp;"")</f>
        <v/>
      </c>
      <c r="C203" s="18">
        <f>IF(A203="","",COUNTIFS(Shifts!$J$5:$J$404,A203,Shifts!$P$5:$P$404,1))</f>
        <v/>
      </c>
      <c r="D203" s="24">
        <f>IF(A203="","",SUMIFS(Shifts!$I$5:$I$404,Shifts!$J$5:$J$404,A203,Shifts!$P$5:$P$404,1))</f>
        <v/>
      </c>
      <c r="E203" s="24">
        <f>IF(A203="","",SUMIFS(Shifts!$I$5:$I$404,Shifts!$J$5:$J$404,A203,Shifts!$P$5:$P$404,1,Shifts!$A$5:$A$404,"&gt;="&amp;$C$3,Shifts!$A$5:$A$404,"&lt;"&amp;($C$3+7)))</f>
        <v/>
      </c>
      <c r="F203" s="24">
        <f>IF(A203="","",MAX(0,E203-40))</f>
        <v/>
      </c>
      <c r="G203" s="24">
        <f>IF(A203="","",SUMIFS(Shifts!$I$5:$I$404,Shifts!$J$5:$J$404,A203,Shifts!$P$5:$P$404,1,Shifts!$A$5:$A$404,"&gt;="&amp;($C$3+7),Shifts!$A$5:$A$404,"&lt;"&amp;($C$3+14)))</f>
        <v/>
      </c>
      <c r="H203" s="24">
        <f>IF(A203="","",MAX(0,G203-40))</f>
        <v/>
      </c>
      <c r="I203" s="24">
        <f>IF(A203="","",MAXIFS(Shifts!$N$5:$N$404,Shifts!$J$5:$J$404,A203))</f>
        <v/>
      </c>
      <c r="J203" s="26">
        <f>IF(A203="","",SUMIFS(Shifts!$M$5:$M$404,Shifts!$J$5:$J$404,A203,Shifts!$P$5:$P$404,1))</f>
        <v/>
      </c>
      <c r="K203" s="26">
        <f>IF(OR(A203="",D203=0),"",ROUND((F203+H203)*0.5*J203/D203,2))</f>
        <v/>
      </c>
      <c r="L203" s="19">
        <f>IF(A203="","",TRIM(IF(F203+H203&gt;0,"Over 40 h in a week. ","")&amp;IF(I203&gt;12,"Day over 12 h (Colorado overtime, California double time). ",IF(I203&gt;8,"Day over 8 h (daily overtime in CA, AK, NV). ",""))))</f>
        <v/>
      </c>
    </row>
    <row r="204">
      <c r="A204" s="35">
        <f>IF(Roster!A202="","",Roster!A202)</f>
        <v/>
      </c>
      <c r="B204" s="19">
        <f>IF(A204="","",Roster!B202&amp;"")</f>
        <v/>
      </c>
      <c r="C204" s="18">
        <f>IF(A204="","",COUNTIFS(Shifts!$J$5:$J$404,A204,Shifts!$P$5:$P$404,1))</f>
        <v/>
      </c>
      <c r="D204" s="24">
        <f>IF(A204="","",SUMIFS(Shifts!$I$5:$I$404,Shifts!$J$5:$J$404,A204,Shifts!$P$5:$P$404,1))</f>
        <v/>
      </c>
      <c r="E204" s="24">
        <f>IF(A204="","",SUMIFS(Shifts!$I$5:$I$404,Shifts!$J$5:$J$404,A204,Shifts!$P$5:$P$404,1,Shifts!$A$5:$A$404,"&gt;="&amp;$C$3,Shifts!$A$5:$A$404,"&lt;"&amp;($C$3+7)))</f>
        <v/>
      </c>
      <c r="F204" s="24">
        <f>IF(A204="","",MAX(0,E204-40))</f>
        <v/>
      </c>
      <c r="G204" s="24">
        <f>IF(A204="","",SUMIFS(Shifts!$I$5:$I$404,Shifts!$J$5:$J$404,A204,Shifts!$P$5:$P$404,1,Shifts!$A$5:$A$404,"&gt;="&amp;($C$3+7),Shifts!$A$5:$A$404,"&lt;"&amp;($C$3+14)))</f>
        <v/>
      </c>
      <c r="H204" s="24">
        <f>IF(A204="","",MAX(0,G204-40))</f>
        <v/>
      </c>
      <c r="I204" s="24">
        <f>IF(A204="","",MAXIFS(Shifts!$N$5:$N$404,Shifts!$J$5:$J$404,A204))</f>
        <v/>
      </c>
      <c r="J204" s="26">
        <f>IF(A204="","",SUMIFS(Shifts!$M$5:$M$404,Shifts!$J$5:$J$404,A204,Shifts!$P$5:$P$404,1))</f>
        <v/>
      </c>
      <c r="K204" s="26">
        <f>IF(OR(A204="",D204=0),"",ROUND((F204+H204)*0.5*J204/D204,2))</f>
        <v/>
      </c>
      <c r="L204" s="19">
        <f>IF(A204="","",TRIM(IF(F204+H204&gt;0,"Over 40 h in a week. ","")&amp;IF(I204&gt;12,"Day over 12 h (Colorado overtime, California double time). ",IF(I204&gt;8,"Day over 8 h (daily overtime in CA, AK, NV). ",""))))</f>
        <v/>
      </c>
    </row>
    <row r="205">
      <c r="A205" s="35">
        <f>IF(Roster!A203="","",Roster!A203)</f>
        <v/>
      </c>
      <c r="B205" s="19">
        <f>IF(A205="","",Roster!B203&amp;"")</f>
        <v/>
      </c>
      <c r="C205" s="18">
        <f>IF(A205="","",COUNTIFS(Shifts!$J$5:$J$404,A205,Shifts!$P$5:$P$404,1))</f>
        <v/>
      </c>
      <c r="D205" s="24">
        <f>IF(A205="","",SUMIFS(Shifts!$I$5:$I$404,Shifts!$J$5:$J$404,A205,Shifts!$P$5:$P$404,1))</f>
        <v/>
      </c>
      <c r="E205" s="24">
        <f>IF(A205="","",SUMIFS(Shifts!$I$5:$I$404,Shifts!$J$5:$J$404,A205,Shifts!$P$5:$P$404,1,Shifts!$A$5:$A$404,"&gt;="&amp;$C$3,Shifts!$A$5:$A$404,"&lt;"&amp;($C$3+7)))</f>
        <v/>
      </c>
      <c r="F205" s="24">
        <f>IF(A205="","",MAX(0,E205-40))</f>
        <v/>
      </c>
      <c r="G205" s="24">
        <f>IF(A205="","",SUMIFS(Shifts!$I$5:$I$404,Shifts!$J$5:$J$404,A205,Shifts!$P$5:$P$404,1,Shifts!$A$5:$A$404,"&gt;="&amp;($C$3+7),Shifts!$A$5:$A$404,"&lt;"&amp;($C$3+14)))</f>
        <v/>
      </c>
      <c r="H205" s="24">
        <f>IF(A205="","",MAX(0,G205-40))</f>
        <v/>
      </c>
      <c r="I205" s="24">
        <f>IF(A205="","",MAXIFS(Shifts!$N$5:$N$404,Shifts!$J$5:$J$404,A205))</f>
        <v/>
      </c>
      <c r="J205" s="26">
        <f>IF(A205="","",SUMIFS(Shifts!$M$5:$M$404,Shifts!$J$5:$J$404,A205,Shifts!$P$5:$P$404,1))</f>
        <v/>
      </c>
      <c r="K205" s="26">
        <f>IF(OR(A205="",D205=0),"",ROUND((F205+H205)*0.5*J205/D205,2))</f>
        <v/>
      </c>
      <c r="L205" s="19">
        <f>IF(A205="","",TRIM(IF(F205+H205&gt;0,"Over 40 h in a week. ","")&amp;IF(I205&gt;12,"Day over 12 h (Colorado overtime, California double time). ",IF(I205&gt;8,"Day over 8 h (daily overtime in CA, AK, NV). ",""))))</f>
        <v/>
      </c>
    </row>
    <row r="206">
      <c r="A206" s="35">
        <f>IF(Roster!A204="","",Roster!A204)</f>
        <v/>
      </c>
      <c r="B206" s="19">
        <f>IF(A206="","",Roster!B204&amp;"")</f>
        <v/>
      </c>
      <c r="C206" s="18">
        <f>IF(A206="","",COUNTIFS(Shifts!$J$5:$J$404,A206,Shifts!$P$5:$P$404,1))</f>
        <v/>
      </c>
      <c r="D206" s="24">
        <f>IF(A206="","",SUMIFS(Shifts!$I$5:$I$404,Shifts!$J$5:$J$404,A206,Shifts!$P$5:$P$404,1))</f>
        <v/>
      </c>
      <c r="E206" s="24">
        <f>IF(A206="","",SUMIFS(Shifts!$I$5:$I$404,Shifts!$J$5:$J$404,A206,Shifts!$P$5:$P$404,1,Shifts!$A$5:$A$404,"&gt;="&amp;$C$3,Shifts!$A$5:$A$404,"&lt;"&amp;($C$3+7)))</f>
        <v/>
      </c>
      <c r="F206" s="24">
        <f>IF(A206="","",MAX(0,E206-40))</f>
        <v/>
      </c>
      <c r="G206" s="24">
        <f>IF(A206="","",SUMIFS(Shifts!$I$5:$I$404,Shifts!$J$5:$J$404,A206,Shifts!$P$5:$P$404,1,Shifts!$A$5:$A$404,"&gt;="&amp;($C$3+7),Shifts!$A$5:$A$404,"&lt;"&amp;($C$3+14)))</f>
        <v/>
      </c>
      <c r="H206" s="24">
        <f>IF(A206="","",MAX(0,G206-40))</f>
        <v/>
      </c>
      <c r="I206" s="24">
        <f>IF(A206="","",MAXIFS(Shifts!$N$5:$N$404,Shifts!$J$5:$J$404,A206))</f>
        <v/>
      </c>
      <c r="J206" s="26">
        <f>IF(A206="","",SUMIFS(Shifts!$M$5:$M$404,Shifts!$J$5:$J$404,A206,Shifts!$P$5:$P$404,1))</f>
        <v/>
      </c>
      <c r="K206" s="26">
        <f>IF(OR(A206="",D206=0),"",ROUND((F206+H206)*0.5*J206/D206,2))</f>
        <v/>
      </c>
      <c r="L206" s="19">
        <f>IF(A206="","",TRIM(IF(F206+H206&gt;0,"Over 40 h in a week. ","")&amp;IF(I206&gt;12,"Day over 12 h (Colorado overtime, California double time). ",IF(I206&gt;8,"Day over 8 h (daily overtime in CA, AK, NV). ",""))))</f>
        <v/>
      </c>
    </row>
  </sheetData>
  <autoFilter ref="A6:L206"/>
  <mergeCells count="1">
    <mergeCell ref="A2:L2"/>
  </mergeCells>
  <conditionalFormatting sqref="F7:F206">
    <cfRule type="expression" priority="1" dxfId="0">
      <formula>AND(ISNUMBER(F7),F7&gt;0)</formula>
    </cfRule>
  </conditionalFormatting>
  <conditionalFormatting sqref="H7:H206">
    <cfRule type="expression" priority="2" dxfId="0">
      <formula>AND(ISNUMBER(H7),H7&gt;0)</formula>
    </cfRule>
  </conditionalFormatting>
  <conditionalFormatting sqref="K7:K206">
    <cfRule type="expression" priority="3" dxfId="0">
      <formula>AND(ISNUMBER(K7),K7&gt;0)</formula>
    </cfRule>
  </conditionalFormatting>
  <conditionalFormatting sqref="I7:I206">
    <cfRule type="expression" priority="4" dxfId="1">
      <formula>AND(ISNUMBER(I7),I7&gt;8)</formula>
    </cfRule>
  </conditionalFormatting>
  <conditionalFormatting sqref="L7:L206">
    <cfRule type="expression" priority="5" dxfId="5">
      <formula>LEN(L7)&gt;0</formula>
    </cfRule>
  </conditionalFormatting>
  <dataValidations count="1">
    <dataValidation sqref="C3" showDropDown="0" showInputMessage="0" showErrorMessage="1" allowBlank="0" error="Enter the first day of your workweek, for example 11/9/2026." type="date" operator="greaterThan">
      <formula1>DATE(2000,1,1)</formula1>
    </dataValidation>
  </dataValidations>
  <pageMargins left="0.4" right="0.4" top="0.5" bottom="0.5" header="0.5" footer="0.5"/>
  <pageSetup orientation="landscape" paperSize="1" fitToHeight="0" fitToWidth="1"/>
  <headerFooter>
    <oddHeader/>
    <oddFooter>&amp;L&amp;8staffli.io/tools&amp;R&amp;8Page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E34"/>
  <sheetViews>
    <sheetView showGridLines="0" workbookViewId="0">
      <selection activeCell="A1" sqref="A1"/>
    </sheetView>
  </sheetViews>
  <sheetFormatPr baseColWidth="8" defaultRowHeight="15"/>
  <cols>
    <col width="22" customWidth="1" min="1" max="1"/>
    <col width="16" customWidth="1" min="2" max="2"/>
    <col width="10" customWidth="1" min="3" max="3"/>
  </cols>
  <sheetData>
    <row r="1" ht="26" customHeight="1">
      <c r="A1" s="12" t="inlineStr">
        <is>
          <t>Lists</t>
        </is>
      </c>
    </row>
    <row r="2" ht="18" customHeight="1">
      <c r="A2" s="2" t="inlineStr">
        <is>
          <t>Edit these lists to change the dropdowns on the other tabs.</t>
        </is>
      </c>
    </row>
    <row r="3"/>
    <row r="4" ht="32" customHeight="1">
      <c r="A4" s="13" t="inlineStr">
        <is>
          <t>Posts</t>
        </is>
      </c>
      <c r="B4" s="13" t="inlineStr">
        <is>
          <t>Statuses</t>
        </is>
      </c>
      <c r="C4" s="13" t="inlineStr">
        <is>
          <t>Tiers</t>
        </is>
      </c>
      <c r="E4" s="34" t="inlineStr">
        <is>
          <t>Only Confirmed and Completed count as filled and as worked hours. Keep those two words if you rename statuses.</t>
        </is>
      </c>
    </row>
    <row r="5">
      <c r="A5" s="14" t="inlineStr">
        <is>
          <t>Security officer</t>
        </is>
      </c>
      <c r="B5" s="14" t="inlineStr">
        <is>
          <t>Open</t>
        </is>
      </c>
      <c r="C5" s="14" t="inlineStr">
        <is>
          <t>A</t>
        </is>
      </c>
    </row>
    <row r="6">
      <c r="A6" s="14" t="inlineStr">
        <is>
          <t>Supervisor</t>
        </is>
      </c>
      <c r="B6" s="14" t="inlineStr">
        <is>
          <t>Offered</t>
        </is>
      </c>
      <c r="C6" s="14" t="inlineStr">
        <is>
          <t>B</t>
        </is>
      </c>
    </row>
    <row r="7">
      <c r="A7" s="14" t="inlineStr">
        <is>
          <t>Door staff</t>
        </is>
      </c>
      <c r="B7" s="14" t="inlineStr">
        <is>
          <t>Confirmed</t>
        </is>
      </c>
      <c r="C7" s="14" t="inlineStr">
        <is>
          <t>C</t>
        </is>
      </c>
    </row>
    <row r="8">
      <c r="A8" s="14" t="inlineStr">
        <is>
          <t>Steward</t>
        </is>
      </c>
      <c r="B8" s="14" t="inlineStr">
        <is>
          <t>Completed</t>
        </is>
      </c>
    </row>
    <row r="9">
      <c r="A9" s="14" t="inlineStr">
        <is>
          <t>Crowd manager</t>
        </is>
      </c>
      <c r="B9" s="14" t="inlineStr">
        <is>
          <t>No-show</t>
        </is>
      </c>
    </row>
    <row r="10">
      <c r="A10" s="14" t="inlineStr">
        <is>
          <t>Bag check</t>
        </is>
      </c>
      <c r="B10" s="14" t="inlineStr">
        <is>
          <t>Cancelled</t>
        </is>
      </c>
    </row>
    <row r="11">
      <c r="A11" s="14" t="inlineStr">
        <is>
          <t>Parking</t>
        </is>
      </c>
    </row>
    <row r="12">
      <c r="A12" s="14" t="n"/>
    </row>
    <row r="13">
      <c r="A13" s="14" t="n"/>
    </row>
    <row r="14">
      <c r="A14" s="14" t="n"/>
    </row>
    <row r="15">
      <c r="A15" s="14" t="n"/>
    </row>
    <row r="16">
      <c r="A16" s="14" t="n"/>
    </row>
    <row r="17">
      <c r="A17" s="14" t="n"/>
    </row>
    <row r="18">
      <c r="A18" s="14" t="n"/>
    </row>
    <row r="19">
      <c r="A19" s="14" t="n"/>
    </row>
    <row r="20">
      <c r="A20" s="14" t="n"/>
    </row>
    <row r="21">
      <c r="A21" s="14" t="n"/>
    </row>
    <row r="22">
      <c r="A22" s="14" t="n"/>
    </row>
    <row r="23">
      <c r="A23" s="14" t="n"/>
    </row>
    <row r="24">
      <c r="A24" s="14" t="n"/>
    </row>
    <row r="25">
      <c r="A25" s="14" t="n"/>
    </row>
    <row r="26">
      <c r="A26" s="14" t="n"/>
    </row>
    <row r="27">
      <c r="A27" s="14" t="n"/>
    </row>
    <row r="28">
      <c r="A28" s="14" t="n"/>
    </row>
    <row r="29">
      <c r="A29" s="14" t="n"/>
    </row>
    <row r="30">
      <c r="A30" s="14" t="n"/>
    </row>
    <row r="31">
      <c r="A31" s="14" t="n"/>
    </row>
    <row r="32">
      <c r="A32" s="14" t="n"/>
    </row>
    <row r="33">
      <c r="A33" s="14" t="n"/>
    </row>
    <row r="34">
      <c r="A34" s="14" t="n"/>
    </row>
  </sheetData>
  <mergeCells count="1">
    <mergeCell ref="A2:C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Staffli</dc:creator>
  <dc:title>Security guard schedule template</dc:title>
  <dc:subject>Officers, licenses, shifts, coverage and hours for event security companies</dc:subject>
  <dcterms:created xsi:type="dcterms:W3CDTF">2026-11-01T17:26:50Z</dcterms:created>
  <dcterms:modified xsi:type="dcterms:W3CDTF">2026-11-01T17:26:51Z</dcterms:modified>
  <cp:lastModifiedBy>Staffli</cp:lastModifiedBy>
  <cp:keywords>staffli, event staffing, template</cp:keywords>
</cp:coreProperties>
</file>